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4.강&amp;강(2018~2019)\Closing Account(결산)\2019학년도\"/>
    </mc:Choice>
  </mc:AlternateContent>
  <bookViews>
    <workbookView xWindow="0" yWindow="0" windowWidth="28800" windowHeight="11505" activeTab="1"/>
  </bookViews>
  <sheets>
    <sheet name="(학교회계)세입결산명세서" sheetId="1" r:id="rId1"/>
    <sheet name="(학교회계)세출결산명세서" sheetId="2" r:id="rId2"/>
  </sheets>
  <externalReferences>
    <externalReference r:id="rId3"/>
    <externalReference r:id="rId4"/>
  </externalReferences>
  <definedNames>
    <definedName name="_xlnm._FilterDatabase" localSheetId="0" hidden="1">'(학교회계)세입결산명세서'!$B$7:$J$67</definedName>
    <definedName name="_xlnm._FilterDatabase" localSheetId="1" hidden="1">'(학교회계)세출결산명세서'!$B$7:$L$77</definedName>
    <definedName name="_xlnm.Print_Area" localSheetId="0">'(학교회계)세입결산명세서'!$B$2:$O$71</definedName>
    <definedName name="_xlnm.Print_Area" localSheetId="1">'(학교회계)세출결산명세서'!$B$2:$Q$81</definedName>
    <definedName name="total">#REF!</definedName>
    <definedName name="wks">#REF!</definedName>
    <definedName name="목">[1]과목!$A$2:$A$44</definedName>
    <definedName name="사업명">[1]과목!$A$134:$A$607</definedName>
    <definedName name="산집행잔">#REF!</definedName>
    <definedName name="세목">[1]과목!$A$47:$A$131</definedName>
    <definedName name="숫자분리">SUBSTITUTE([2]Sheet1!XEW1048569,LEFT([2]Sheet1!XEW1048569,MIN(SEARCH({1,2,3,4,5,6,7,8,9,0},[2]Sheet1!XEW1048569&amp;"1,2,3,4,5,6,7,8,9,0"))-1),"")</definedName>
    <definedName name="예산집행잔액">#REF!</definedName>
    <definedName name="합계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6" i="2" l="1"/>
  <c r="I76" i="2"/>
  <c r="I75" i="2"/>
  <c r="K75" i="2" s="1"/>
  <c r="K74" i="2" s="1"/>
  <c r="K73" i="2" s="1"/>
  <c r="J74" i="2"/>
  <c r="J73" i="2" s="1"/>
  <c r="I74" i="2"/>
  <c r="H74" i="2"/>
  <c r="G74" i="2"/>
  <c r="G73" i="2" s="1"/>
  <c r="F74" i="2"/>
  <c r="E74" i="2"/>
  <c r="I73" i="2"/>
  <c r="H73" i="2"/>
  <c r="F73" i="2"/>
  <c r="E73" i="2"/>
  <c r="I72" i="2"/>
  <c r="K72" i="2" s="1"/>
  <c r="K71" i="2" s="1"/>
  <c r="J71" i="2"/>
  <c r="H71" i="2"/>
  <c r="G71" i="2"/>
  <c r="F71" i="2"/>
  <c r="E71" i="2"/>
  <c r="I70" i="2"/>
  <c r="K70" i="2" s="1"/>
  <c r="K69" i="2" s="1"/>
  <c r="J69" i="2"/>
  <c r="H69" i="2"/>
  <c r="G69" i="2"/>
  <c r="F69" i="2"/>
  <c r="E69" i="2"/>
  <c r="K68" i="2"/>
  <c r="K67" i="2" s="1"/>
  <c r="I68" i="2"/>
  <c r="J67" i="2"/>
  <c r="I67" i="2"/>
  <c r="H67" i="2"/>
  <c r="G67" i="2"/>
  <c r="F67" i="2"/>
  <c r="E67" i="2"/>
  <c r="E62" i="2" s="1"/>
  <c r="I66" i="2"/>
  <c r="K66" i="2" s="1"/>
  <c r="K65" i="2" s="1"/>
  <c r="J65" i="2"/>
  <c r="H65" i="2"/>
  <c r="G65" i="2"/>
  <c r="F65" i="2"/>
  <c r="E65" i="2"/>
  <c r="I64" i="2"/>
  <c r="K64" i="2" s="1"/>
  <c r="K63" i="2" s="1"/>
  <c r="J63" i="2"/>
  <c r="H63" i="2"/>
  <c r="H62" i="2" s="1"/>
  <c r="G63" i="2"/>
  <c r="G62" i="2" s="1"/>
  <c r="F63" i="2"/>
  <c r="E63" i="2"/>
  <c r="J62" i="2"/>
  <c r="F62" i="2"/>
  <c r="I61" i="2"/>
  <c r="K61" i="2" s="1"/>
  <c r="K60" i="2" s="1"/>
  <c r="J60" i="2"/>
  <c r="H60" i="2"/>
  <c r="G60" i="2"/>
  <c r="G56" i="2" s="1"/>
  <c r="F60" i="2"/>
  <c r="E60" i="2"/>
  <c r="I59" i="2"/>
  <c r="I57" i="2" s="1"/>
  <c r="I58" i="2"/>
  <c r="K58" i="2" s="1"/>
  <c r="J57" i="2"/>
  <c r="J56" i="2" s="1"/>
  <c r="H57" i="2"/>
  <c r="G57" i="2"/>
  <c r="F57" i="2"/>
  <c r="F56" i="2" s="1"/>
  <c r="E57" i="2"/>
  <c r="H56" i="2"/>
  <c r="E56" i="2"/>
  <c r="I55" i="2"/>
  <c r="K55" i="2" s="1"/>
  <c r="K54" i="2" s="1"/>
  <c r="K50" i="2" s="1"/>
  <c r="J54" i="2"/>
  <c r="J50" i="2" s="1"/>
  <c r="I54" i="2"/>
  <c r="H54" i="2"/>
  <c r="G54" i="2"/>
  <c r="F54" i="2"/>
  <c r="F50" i="2" s="1"/>
  <c r="E54" i="2"/>
  <c r="I53" i="2"/>
  <c r="K53" i="2" s="1"/>
  <c r="K52" i="2"/>
  <c r="K51" i="2" s="1"/>
  <c r="I52" i="2"/>
  <c r="J51" i="2"/>
  <c r="I51" i="2"/>
  <c r="I50" i="2" s="1"/>
  <c r="H51" i="2"/>
  <c r="G51" i="2"/>
  <c r="F51" i="2"/>
  <c r="E51" i="2"/>
  <c r="E50" i="2" s="1"/>
  <c r="H50" i="2"/>
  <c r="G50" i="2"/>
  <c r="K49" i="2"/>
  <c r="I49" i="2"/>
  <c r="I48" i="2"/>
  <c r="K48" i="2" s="1"/>
  <c r="K47" i="2" s="1"/>
  <c r="K46" i="2" s="1"/>
  <c r="J47" i="2"/>
  <c r="H47" i="2"/>
  <c r="G47" i="2"/>
  <c r="G46" i="2" s="1"/>
  <c r="F47" i="2"/>
  <c r="E47" i="2"/>
  <c r="J46" i="2"/>
  <c r="H46" i="2"/>
  <c r="F46" i="2"/>
  <c r="E46" i="2"/>
  <c r="I45" i="2"/>
  <c r="K45" i="2" s="1"/>
  <c r="K44" i="2"/>
  <c r="I44" i="2"/>
  <c r="I43" i="2"/>
  <c r="K43" i="2" s="1"/>
  <c r="K42" i="2"/>
  <c r="I42" i="2"/>
  <c r="I41" i="2"/>
  <c r="K41" i="2" s="1"/>
  <c r="K40" i="2" s="1"/>
  <c r="K39" i="2" s="1"/>
  <c r="J40" i="2"/>
  <c r="H40" i="2"/>
  <c r="H39" i="2" s="1"/>
  <c r="G40" i="2"/>
  <c r="G39" i="2" s="1"/>
  <c r="F40" i="2"/>
  <c r="E40" i="2"/>
  <c r="J39" i="2"/>
  <c r="F39" i="2"/>
  <c r="E39" i="2"/>
  <c r="I38" i="2"/>
  <c r="K38" i="2" s="1"/>
  <c r="K37" i="2" s="1"/>
  <c r="J37" i="2"/>
  <c r="H37" i="2"/>
  <c r="G37" i="2"/>
  <c r="F37" i="2"/>
  <c r="E37" i="2"/>
  <c r="I36" i="2"/>
  <c r="K36" i="2" s="1"/>
  <c r="K35" i="2" s="1"/>
  <c r="K34" i="2" s="1"/>
  <c r="J35" i="2"/>
  <c r="H35" i="2"/>
  <c r="H34" i="2" s="1"/>
  <c r="G35" i="2"/>
  <c r="F35" i="2"/>
  <c r="E35" i="2"/>
  <c r="E34" i="2" s="1"/>
  <c r="J34" i="2"/>
  <c r="G34" i="2"/>
  <c r="F34" i="2"/>
  <c r="I33" i="2"/>
  <c r="K33" i="2" s="1"/>
  <c r="K32" i="2" s="1"/>
  <c r="J32" i="2"/>
  <c r="H32" i="2"/>
  <c r="G32" i="2"/>
  <c r="F32" i="2"/>
  <c r="E32" i="2"/>
  <c r="K31" i="2"/>
  <c r="I31" i="2"/>
  <c r="I30" i="2"/>
  <c r="K30" i="2" s="1"/>
  <c r="K29" i="2" s="1"/>
  <c r="J29" i="2"/>
  <c r="H29" i="2"/>
  <c r="G29" i="2"/>
  <c r="F29" i="2"/>
  <c r="E29" i="2"/>
  <c r="J28" i="2"/>
  <c r="K28" i="2" s="1"/>
  <c r="K27" i="2" s="1"/>
  <c r="I28" i="2"/>
  <c r="I27" i="2"/>
  <c r="H27" i="2"/>
  <c r="G27" i="2"/>
  <c r="F27" i="2"/>
  <c r="E27" i="2"/>
  <c r="E15" i="2" s="1"/>
  <c r="K26" i="2"/>
  <c r="I26" i="2"/>
  <c r="I25" i="2"/>
  <c r="K25" i="2" s="1"/>
  <c r="K24" i="2"/>
  <c r="I24" i="2"/>
  <c r="I23" i="2"/>
  <c r="K23" i="2" s="1"/>
  <c r="K22" i="2"/>
  <c r="I22" i="2"/>
  <c r="I21" i="2"/>
  <c r="K21" i="2" s="1"/>
  <c r="K20" i="2"/>
  <c r="I20" i="2"/>
  <c r="I19" i="2"/>
  <c r="K19" i="2" s="1"/>
  <c r="I18" i="2"/>
  <c r="K18" i="2" s="1"/>
  <c r="I17" i="2"/>
  <c r="K17" i="2" s="1"/>
  <c r="J16" i="2"/>
  <c r="H16" i="2"/>
  <c r="H15" i="2" s="1"/>
  <c r="G16" i="2"/>
  <c r="F16" i="2"/>
  <c r="E16" i="2"/>
  <c r="G15" i="2"/>
  <c r="F15" i="2"/>
  <c r="I14" i="2"/>
  <c r="K14" i="2" s="1"/>
  <c r="K13" i="2" s="1"/>
  <c r="J13" i="2"/>
  <c r="H13" i="2"/>
  <c r="H8" i="2" s="1"/>
  <c r="H77" i="2" s="1"/>
  <c r="G13" i="2"/>
  <c r="F13" i="2"/>
  <c r="E13" i="2"/>
  <c r="K12" i="2"/>
  <c r="K11" i="2" s="1"/>
  <c r="I12" i="2"/>
  <c r="J11" i="2"/>
  <c r="I11" i="2"/>
  <c r="H11" i="2"/>
  <c r="G11" i="2"/>
  <c r="F11" i="2"/>
  <c r="E11" i="2"/>
  <c r="I10" i="2"/>
  <c r="K10" i="2" s="1"/>
  <c r="K9" i="2" s="1"/>
  <c r="K8" i="2" s="1"/>
  <c r="J9" i="2"/>
  <c r="J8" i="2" s="1"/>
  <c r="I9" i="2"/>
  <c r="H9" i="2"/>
  <c r="G9" i="2"/>
  <c r="F9" i="2"/>
  <c r="F8" i="2" s="1"/>
  <c r="E9" i="2"/>
  <c r="G8" i="2"/>
  <c r="E8" i="2"/>
  <c r="E77" i="2" s="1"/>
  <c r="G66" i="1"/>
  <c r="I66" i="1" s="1"/>
  <c r="G65" i="1"/>
  <c r="G64" i="1" s="1"/>
  <c r="G63" i="1" s="1"/>
  <c r="H64" i="1"/>
  <c r="F64" i="1"/>
  <c r="F63" i="1" s="1"/>
  <c r="E64" i="1"/>
  <c r="H63" i="1"/>
  <c r="E63" i="1"/>
  <c r="I62" i="1"/>
  <c r="I61" i="1" s="1"/>
  <c r="G62" i="1"/>
  <c r="H61" i="1"/>
  <c r="G61" i="1"/>
  <c r="F61" i="1"/>
  <c r="E61" i="1"/>
  <c r="G60" i="1"/>
  <c r="I60" i="1" s="1"/>
  <c r="I59" i="1" s="1"/>
  <c r="H59" i="1"/>
  <c r="F59" i="1"/>
  <c r="F54" i="1" s="1"/>
  <c r="E59" i="1"/>
  <c r="G58" i="1"/>
  <c r="I58" i="1" s="1"/>
  <c r="I57" i="1" s="1"/>
  <c r="H57" i="1"/>
  <c r="G57" i="1"/>
  <c r="F57" i="1"/>
  <c r="E57" i="1"/>
  <c r="G56" i="1"/>
  <c r="I56" i="1" s="1"/>
  <c r="I55" i="1" s="1"/>
  <c r="H55" i="1"/>
  <c r="H54" i="1" s="1"/>
  <c r="G55" i="1"/>
  <c r="F55" i="1"/>
  <c r="E55" i="1"/>
  <c r="E54" i="1"/>
  <c r="G53" i="1"/>
  <c r="I53" i="1" s="1"/>
  <c r="G52" i="1"/>
  <c r="I52" i="1" s="1"/>
  <c r="H51" i="1"/>
  <c r="F51" i="1"/>
  <c r="F50" i="1" s="1"/>
  <c r="E51" i="1"/>
  <c r="H50" i="1"/>
  <c r="E50" i="1"/>
  <c r="G49" i="1"/>
  <c r="I49" i="1" s="1"/>
  <c r="I48" i="1" s="1"/>
  <c r="H48" i="1"/>
  <c r="F48" i="1"/>
  <c r="E48" i="1"/>
  <c r="G47" i="1"/>
  <c r="I47" i="1" s="1"/>
  <c r="I46" i="1" s="1"/>
  <c r="I45" i="1" s="1"/>
  <c r="H46" i="1"/>
  <c r="G46" i="1"/>
  <c r="F46" i="1"/>
  <c r="E46" i="1"/>
  <c r="E45" i="1" s="1"/>
  <c r="H45" i="1"/>
  <c r="F45" i="1"/>
  <c r="G44" i="1"/>
  <c r="I44" i="1" s="1"/>
  <c r="I43" i="1" s="1"/>
  <c r="H43" i="1"/>
  <c r="F43" i="1"/>
  <c r="E43" i="1"/>
  <c r="E36" i="1" s="1"/>
  <c r="G42" i="1"/>
  <c r="I42" i="1" s="1"/>
  <c r="I41" i="1" s="1"/>
  <c r="H41" i="1"/>
  <c r="H36" i="1" s="1"/>
  <c r="G41" i="1"/>
  <c r="F41" i="1"/>
  <c r="E41" i="1"/>
  <c r="I40" i="1"/>
  <c r="I39" i="1" s="1"/>
  <c r="G40" i="1"/>
  <c r="H39" i="1"/>
  <c r="G39" i="1"/>
  <c r="F39" i="1"/>
  <c r="E39" i="1"/>
  <c r="G38" i="1"/>
  <c r="I38" i="1" s="1"/>
  <c r="I37" i="1" s="1"/>
  <c r="H37" i="1"/>
  <c r="F37" i="1"/>
  <c r="F36" i="1" s="1"/>
  <c r="E37" i="1"/>
  <c r="G35" i="1"/>
  <c r="I35" i="1" s="1"/>
  <c r="I34" i="1" s="1"/>
  <c r="H34" i="1"/>
  <c r="F34" i="1"/>
  <c r="F23" i="1" s="1"/>
  <c r="E34" i="1"/>
  <c r="G33" i="1"/>
  <c r="I33" i="1" s="1"/>
  <c r="I32" i="1" s="1"/>
  <c r="H32" i="1"/>
  <c r="F32" i="1"/>
  <c r="E32" i="1"/>
  <c r="G31" i="1"/>
  <c r="I31" i="1" s="1"/>
  <c r="G30" i="1"/>
  <c r="I30" i="1" s="1"/>
  <c r="G29" i="1"/>
  <c r="I29" i="1" s="1"/>
  <c r="G28" i="1"/>
  <c r="I28" i="1" s="1"/>
  <c r="G27" i="1"/>
  <c r="I27" i="1" s="1"/>
  <c r="G26" i="1"/>
  <c r="G24" i="1" s="1"/>
  <c r="G25" i="1"/>
  <c r="I25" i="1" s="1"/>
  <c r="H24" i="1"/>
  <c r="H23" i="1" s="1"/>
  <c r="F24" i="1"/>
  <c r="E24" i="1"/>
  <c r="E23" i="1"/>
  <c r="I22" i="1"/>
  <c r="G22" i="1"/>
  <c r="G21" i="1"/>
  <c r="I21" i="1" s="1"/>
  <c r="I20" i="1"/>
  <c r="G20" i="1"/>
  <c r="G19" i="1"/>
  <c r="G17" i="1" s="1"/>
  <c r="I18" i="1"/>
  <c r="G18" i="1"/>
  <c r="H17" i="1"/>
  <c r="H8" i="1" s="1"/>
  <c r="H67" i="1" s="1"/>
  <c r="F17" i="1"/>
  <c r="E17" i="1"/>
  <c r="I16" i="1"/>
  <c r="G16" i="1"/>
  <c r="G15" i="1"/>
  <c r="I15" i="1" s="1"/>
  <c r="I14" i="1" s="1"/>
  <c r="H14" i="1"/>
  <c r="F14" i="1"/>
  <c r="E14" i="1"/>
  <c r="E8" i="1" s="1"/>
  <c r="E67" i="1" s="1"/>
  <c r="G13" i="1"/>
  <c r="I13" i="1" s="1"/>
  <c r="G12" i="1"/>
  <c r="I12" i="1" s="1"/>
  <c r="G11" i="1"/>
  <c r="I11" i="1" s="1"/>
  <c r="G10" i="1"/>
  <c r="I10" i="1" s="1"/>
  <c r="I9" i="1" s="1"/>
  <c r="H9" i="1"/>
  <c r="F9" i="1"/>
  <c r="F8" i="1" s="1"/>
  <c r="E9" i="1"/>
  <c r="I65" i="1" l="1"/>
  <c r="I64" i="1" s="1"/>
  <c r="I63" i="1" s="1"/>
  <c r="G77" i="2"/>
  <c r="I56" i="2"/>
  <c r="F67" i="1"/>
  <c r="I54" i="1"/>
  <c r="K16" i="2"/>
  <c r="K15" i="2" s="1"/>
  <c r="I36" i="1"/>
  <c r="I51" i="1"/>
  <c r="I50" i="1" s="1"/>
  <c r="F77" i="2"/>
  <c r="K62" i="2"/>
  <c r="G9" i="1"/>
  <c r="G8" i="1" s="1"/>
  <c r="I19" i="1"/>
  <c r="I17" i="1" s="1"/>
  <c r="I8" i="1" s="1"/>
  <c r="I26" i="1"/>
  <c r="I24" i="1" s="1"/>
  <c r="I23" i="1" s="1"/>
  <c r="G34" i="1"/>
  <c r="G37" i="1"/>
  <c r="G36" i="1" s="1"/>
  <c r="G48" i="1"/>
  <c r="G45" i="1" s="1"/>
  <c r="G51" i="1"/>
  <c r="G50" i="1" s="1"/>
  <c r="G59" i="1"/>
  <c r="G54" i="1" s="1"/>
  <c r="I13" i="2"/>
  <c r="I8" i="2" s="1"/>
  <c r="I16" i="2"/>
  <c r="J27" i="2"/>
  <c r="J15" i="2" s="1"/>
  <c r="J77" i="2" s="1"/>
  <c r="I32" i="2"/>
  <c r="I35" i="2"/>
  <c r="I34" i="2" s="1"/>
  <c r="K59" i="2"/>
  <c r="K57" i="2" s="1"/>
  <c r="K56" i="2" s="1"/>
  <c r="I69" i="2"/>
  <c r="G14" i="1"/>
  <c r="G32" i="1"/>
  <c r="G23" i="1" s="1"/>
  <c r="G43" i="1"/>
  <c r="I29" i="2"/>
  <c r="I37" i="2"/>
  <c r="I40" i="2"/>
  <c r="I39" i="2" s="1"/>
  <c r="I47" i="2"/>
  <c r="I46" i="2" s="1"/>
  <c r="I60" i="2"/>
  <c r="I63" i="2"/>
  <c r="I71" i="2"/>
  <c r="I65" i="2"/>
  <c r="I67" i="1" l="1"/>
  <c r="K77" i="2"/>
  <c r="G67" i="1"/>
  <c r="I62" i="2"/>
  <c r="I15" i="2"/>
  <c r="I77" i="2" s="1"/>
</calcChain>
</file>

<file path=xl/sharedStrings.xml><?xml version="1.0" encoding="utf-8"?>
<sst xmlns="http://schemas.openxmlformats.org/spreadsheetml/2006/main" count="417" uniqueCount="307">
  <si>
    <t xml:space="preserve">■ 재외 한국학교 회계업무 처리지침 [별지 제7호서식] </t>
  </si>
  <si>
    <t>교비회계 세입 결산명세서</t>
    <phoneticPr fontId="3" type="noConversion"/>
  </si>
  <si>
    <t>계정과목 명세표</t>
    <phoneticPr fontId="3" type="noConversion"/>
  </si>
  <si>
    <t>(3. 1. 부터 2. 28. 까지)</t>
    <phoneticPr fontId="3" type="noConversion"/>
  </si>
  <si>
    <t>1. 세 입</t>
  </si>
  <si>
    <t xml:space="preserve">① 단위: </t>
    <phoneticPr fontId="3" type="noConversion"/>
  </si>
  <si>
    <t>(              )</t>
    <phoneticPr fontId="3" type="noConversion"/>
  </si>
  <si>
    <t>② 과 목</t>
  </si>
  <si>
    <t>③ 예산액</t>
  </si>
  <si>
    <t>이월등증감액</t>
    <phoneticPr fontId="3" type="noConversion"/>
  </si>
  <si>
    <t>⑤ 예산현액</t>
    <phoneticPr fontId="3" type="noConversion"/>
  </si>
  <si>
    <t>⑥ 결산액</t>
  </si>
  <si>
    <t>⑦ 증감액</t>
  </si>
  <si>
    <t>⑧ 산출기초</t>
    <phoneticPr fontId="3" type="noConversion"/>
  </si>
  <si>
    <t>과 목</t>
    <phoneticPr fontId="3" type="noConversion"/>
  </si>
  <si>
    <t>해설</t>
    <phoneticPr fontId="3" type="noConversion"/>
  </si>
  <si>
    <t>관</t>
  </si>
  <si>
    <t>항</t>
  </si>
  <si>
    <t>목</t>
  </si>
  <si>
    <t>④ 지난연도이월액</t>
  </si>
  <si>
    <t>(③＋④)</t>
    <phoneticPr fontId="3" type="noConversion"/>
  </si>
  <si>
    <t>(⑥－⑤)</t>
  </si>
  <si>
    <t>관</t>
    <phoneticPr fontId="3" type="noConversion"/>
  </si>
  <si>
    <t>항</t>
    <phoneticPr fontId="3" type="noConversion"/>
  </si>
  <si>
    <t>목</t>
    <phoneticPr fontId="3" type="noConversion"/>
  </si>
  <si>
    <t>학부모부담수입</t>
  </si>
  <si>
    <t>등록금수입</t>
  </si>
  <si>
    <t>입학금</t>
  </si>
  <si>
    <t>- 유치원 $91,485
- 초등학교 $192,705
- 중학교 $54,570
- 고등학교 $57,780</t>
    <phoneticPr fontId="3" type="noConversion"/>
  </si>
  <si>
    <t>입학금 수입</t>
    <phoneticPr fontId="3" type="noConversion"/>
  </si>
  <si>
    <t>지난연도입학금</t>
  </si>
  <si>
    <t>지난연도입학금</t>
    <phoneticPr fontId="3" type="noConversion"/>
  </si>
  <si>
    <t>지난연도 입학금 수입</t>
  </si>
  <si>
    <t>수업료</t>
  </si>
  <si>
    <t>- 유치원 $755,080
- 초등학교 $2,994,158
- 중학교 $954,718
- 고등학교 $2,055,138</t>
    <phoneticPr fontId="3" type="noConversion"/>
  </si>
  <si>
    <t>수업료 수입</t>
    <phoneticPr fontId="3" type="noConversion"/>
  </si>
  <si>
    <t>지난연도수업료</t>
  </si>
  <si>
    <t>지난연도수업료</t>
    <phoneticPr fontId="3" type="noConversion"/>
  </si>
  <si>
    <t>지난연도 수업료 수입</t>
  </si>
  <si>
    <t>학교운영지원비수입</t>
  </si>
  <si>
    <t>학교운영위원회 심의를 거쳐 학교운영지원(육성)을 위해 징수하는 학교운영지원비</t>
    <phoneticPr fontId="3" type="noConversion"/>
  </si>
  <si>
    <t>지난연도학교운영지원비수입</t>
  </si>
  <si>
    <t>지난연도학교운영지원비수입</t>
    <phoneticPr fontId="3" type="noConversion"/>
  </si>
  <si>
    <t>지난연도 학교운영지원비 수입</t>
  </si>
  <si>
    <t>수익자부담경비수입</t>
  </si>
  <si>
    <t>학교급식비수입</t>
  </si>
  <si>
    <t>학생과 교직원 등에게 제공하는 급식비(인건비, 식품비, 관리비 등)의 수익자부담금 수입</t>
    <phoneticPr fontId="3" type="noConversion"/>
  </si>
  <si>
    <t>방과후학교교육활동비수입</t>
  </si>
  <si>
    <t>방과후학교 교육활동을 위한 수익자부담금 수입</t>
    <phoneticPr fontId="3" type="noConversion"/>
  </si>
  <si>
    <t>현장학습비수입</t>
  </si>
  <si>
    <t>현장체험학습(수학여행, 소풍, 견학 등) 및 수련활동(극기훈련, 야영수련, 학년별 수련 등)을 위한 수익자부담금 수입</t>
    <phoneticPr fontId="3" type="noConversion"/>
  </si>
  <si>
    <t>통학차량비수입</t>
  </si>
  <si>
    <t>통학차량 이용을 위한 수익자부담금 수입</t>
    <phoneticPr fontId="3" type="noConversion"/>
  </si>
  <si>
    <t>기타수익자부담경비수입</t>
  </si>
  <si>
    <t>상기 이외의 기타 교육활동을 위한 수익자부담금 수입</t>
    <phoneticPr fontId="3" type="noConversion"/>
  </si>
  <si>
    <t>지원금수입</t>
  </si>
  <si>
    <t>교육부지원금</t>
  </si>
  <si>
    <t>현지채용교직원인건비</t>
  </si>
  <si>
    <t>현지 채용 교직원 인건비 등에 대한 교육부의 지원금 수입
※교육부(국립국제교육원)에서 직접 지급(송금)하는 파견교장 인건비는 포함하지 않음</t>
    <phoneticPr fontId="3" type="noConversion"/>
  </si>
  <si>
    <t>운영비</t>
  </si>
  <si>
    <t>학교운영에 필요한 운영비에 대한 교육부의 지원금 수입</t>
    <phoneticPr fontId="3" type="noConversion"/>
  </si>
  <si>
    <t>임차료</t>
  </si>
  <si>
    <t>토지 및 건물 임차료에 대한 교육부의 지원금 수입</t>
    <phoneticPr fontId="3" type="noConversion"/>
  </si>
  <si>
    <t>저소득층자녀지원</t>
  </si>
  <si>
    <t>저소득층자녀 지원금에 대한 교육부의 지원금 수입</t>
    <phoneticPr fontId="3" type="noConversion"/>
  </si>
  <si>
    <t>방과후학교지원</t>
  </si>
  <si>
    <t>방과후학교 교육활동을 지원하기 위한 교육부의 지원금 수입</t>
    <phoneticPr fontId="3" type="noConversion"/>
  </si>
  <si>
    <t>시설(대수선)비</t>
  </si>
  <si>
    <t>시설(대수선)을 위해 교육부가 지원하는 금액</t>
    <phoneticPr fontId="3" type="noConversion"/>
  </si>
  <si>
    <t>기타교육부지원금</t>
  </si>
  <si>
    <t>- 통학버스 안전요원 인건비
  $20,280
- 노후통학버스 교체 $101,255
- 교수학습자료지원 $23,427
- 특수교육지원 $3,263</t>
    <phoneticPr fontId="3" type="noConversion"/>
  </si>
  <si>
    <t>기타 학교의 특이소요를 지원하기 위한 교육부의 지원금 수입</t>
    <phoneticPr fontId="3" type="noConversion"/>
  </si>
  <si>
    <t>기타국고지원금</t>
  </si>
  <si>
    <t>교육부 이외 우리나라의 정부 부처가 한국학교에 지원하는 금액</t>
    <phoneticPr fontId="3" type="noConversion"/>
  </si>
  <si>
    <t>기타지원금</t>
  </si>
  <si>
    <t>- 싱가포르 정부 고용장려금
   $41,107</t>
    <phoneticPr fontId="3" type="noConversion"/>
  </si>
  <si>
    <t>소재국 정부, 기타 단체 등이 한국학교에 지원하는 금액
※한국학교 교육시설의 보수 및 확충, 학교운영비 부족분의 지원을 목적으로 학부모 등으로부터 기부받은 기부금품 등은 학교발전기금회계의 세입으로 처리하며, 학교법인의 운영 지원을 목적으로 이사회 임원 등으로부터 기부받은 기부금품 등은 법인회계의 기부금수입 과목으로 세입처리함</t>
    <phoneticPr fontId="3" type="noConversion"/>
  </si>
  <si>
    <t>행정활동수입</t>
  </si>
  <si>
    <t>사용료및수수료수입등</t>
  </si>
  <si>
    <t>사용료및수수료</t>
  </si>
  <si>
    <t>- ID카드 재발급비 $700
- CASH REBATE $689
- 학교방문비 $10,850
- 자판기 수익 $4,630
- 오케스트라연주회 입장료    
  $1,050 
- 송금 오류 등 $23,443</t>
    <phoneticPr fontId="3" type="noConversion"/>
  </si>
  <si>
    <t>사용료및수수료</t>
    <phoneticPr fontId="3" type="noConversion"/>
  </si>
  <si>
    <t>강당ㆍ교실ㆍ기계ㆍ기구 등 학교재산을 사용ㆍ수익하는 자로부터 납부받는 사용료 및 전형료, 수험료, 제증명수수료 등</t>
    <phoneticPr fontId="3" type="noConversion"/>
  </si>
  <si>
    <t>자산매각수입</t>
  </si>
  <si>
    <t>- 노후버스 매각수입 $23,000</t>
    <phoneticPr fontId="3" type="noConversion"/>
  </si>
  <si>
    <t>토지, 건물, 기계장치, 사무기기 및 도서 등 자산매각으로 발생하는 수입</t>
    <phoneticPr fontId="3" type="noConversion"/>
  </si>
  <si>
    <t>임차보증금회수수입</t>
  </si>
  <si>
    <t>임차보증금 회수로 발생하는 수입</t>
    <phoneticPr fontId="3" type="noConversion"/>
  </si>
  <si>
    <t>이자수입</t>
  </si>
  <si>
    <t>각종 예금이자 수입
※세입세출외현금, 적립금에서 발생한 이자수입을 포함</t>
    <phoneticPr fontId="3" type="noConversion"/>
  </si>
  <si>
    <t>전입금수입</t>
  </si>
  <si>
    <t>학교발전기금 전입금</t>
  </si>
  <si>
    <t>학교운영위원회에서 교비회계로 전출할 것을 심의ㆍ의결하여 학교발전기금회계에서 교비회계로 전입되는 금액</t>
    <phoneticPr fontId="3" type="noConversion"/>
  </si>
  <si>
    <t>법인전입금</t>
  </si>
  <si>
    <t>학교법인이 학교운영비 및 사업비 등을 학교에 지원하기 위하여 이사회에서 교비회계로 전출할 것을 심의ㆍ의결하여 법인회계에서 교비회계로 전입되는 금액</t>
    <phoneticPr fontId="3" type="noConversion"/>
  </si>
  <si>
    <t>차입금차입</t>
  </si>
  <si>
    <t>일시차입금차입</t>
  </si>
  <si>
    <t>상환기간이 1년 이하인 일시차입금 차입액</t>
    <phoneticPr fontId="3" type="noConversion"/>
  </si>
  <si>
    <t>장기차입금차입</t>
  </si>
  <si>
    <t>상환기간이 1년을 초과하는 장기차입금 차입액</t>
    <phoneticPr fontId="3" type="noConversion"/>
  </si>
  <si>
    <t>기타수입</t>
  </si>
  <si>
    <t>지난연도수입</t>
  </si>
  <si>
    <t>지난연도에 징수결정 하였으나 미수납된 금액으로서 해당연도에 수납된 기타수입
※등록금 및 학교운영지원비 수입은 해당과목으로 계상함</t>
    <phoneticPr fontId="3" type="noConversion"/>
  </si>
  <si>
    <t>적립금전입액</t>
  </si>
  <si>
    <t>교육시설의 신축ㆍ증축 및 개수(改修)ㆍ보수(補修), 학생의 장학금 지급 및 교직원의 연구 활동 지원 등에 사용하기 위해 적립금에서 전입한 금액
※퇴직적립금의 사용은 세입세출외현금에서 직접 지급 처리</t>
    <phoneticPr fontId="3" type="noConversion"/>
  </si>
  <si>
    <t>환차익</t>
  </si>
  <si>
    <t>환율의 차이로 인해 발생하는 수입</t>
    <phoneticPr fontId="3" type="noConversion"/>
  </si>
  <si>
    <t>잡수입</t>
  </si>
  <si>
    <t>불용물품ㆍ폐휴지ㆍ실습물 매각대금 등과 법규 및 변상명령에 의한 변상금, 약정위반 등으로 인한 위약금 등, 세금 환급금 등의 잡수입</t>
    <phoneticPr fontId="3" type="noConversion"/>
  </si>
  <si>
    <t>지난연도이월금</t>
  </si>
  <si>
    <t>지난연도이월금</t>
    <phoneticPr fontId="3" type="noConversion"/>
  </si>
  <si>
    <t>지난연도이월사업비</t>
  </si>
  <si>
    <t>지난연도이월사업비</t>
    <phoneticPr fontId="3" type="noConversion"/>
  </si>
  <si>
    <t>지난연도 명시이월, 사고이월 및 계속비이월 금액
※이월사업비는 예산현액으로 관리함</t>
    <phoneticPr fontId="3" type="noConversion"/>
  </si>
  <si>
    <t>지난연도이월순세계잉여금</t>
  </si>
  <si>
    <t>지난연도이월순세계잉여금</t>
    <phoneticPr fontId="3" type="noConversion"/>
  </si>
  <si>
    <t>지난연도 세계잉여금에서 지난연도이월사업비를 제외하고 남은 금액</t>
  </si>
  <si>
    <t>⑩ 세입 총계</t>
    <phoneticPr fontId="3" type="noConversion"/>
  </si>
  <si>
    <t>작성방법</t>
  </si>
  <si>
    <r>
      <t xml:space="preserve"> 1. 실질통화(현지화) 기준으로 작성하고 ①란에 통화명을 기재합니다.
 2. 세입란과 세출란을 구분하여 계산하며, 세입과 세출을 상계해서는 안 됩니다.
 3. ②, ⑪란은 별표1, 별표 2 및 별표 3의 법인회계, 교비회계 및 학교발전기금회계 세입세출 계정과목 명세표를 참고하여 해당 과목을 적습니다.
 4. ③, ⑫란은 최종 추가경정예산을 적습니다.
 5. ⑤, </t>
    </r>
    <r>
      <rPr>
        <sz val="8"/>
        <color rgb="FF000000"/>
        <rFont val="맑은 고딕"/>
        <family val="3"/>
        <charset val="128"/>
        <scheme val="major"/>
      </rPr>
      <t>⑯</t>
    </r>
    <r>
      <rPr>
        <sz val="8"/>
        <color rgb="FF000000"/>
        <rFont val="맑은 고딕"/>
        <family val="3"/>
        <charset val="129"/>
        <scheme val="major"/>
      </rPr>
      <t xml:space="preserve">란은 최종 추가경정예산에 이월등증감액을 가감한 예산현액을 적습니다.
 6. ⑨란에는 전기이월사업비 금액을 기재하고, ⑬란에는 전기이월사업의 세출예산 과목으로 해당 금액을 구분하여 기재합니다.
   (예시) 지난연도 대수선비 집행을 위하여 지출원인행위를 하였으나, 관급자재 납품지연으로 인해 지출이 완료되지 아니하고 예산 1억원을 사고이월 처리한 경우, ⑨, </t>
    </r>
    <r>
      <rPr>
        <sz val="8"/>
        <color rgb="FF000000"/>
        <rFont val="맑은 고딕"/>
        <family val="3"/>
        <charset val="128"/>
        <scheme val="major"/>
      </rPr>
      <t>⑳</t>
    </r>
    <r>
      <rPr>
        <sz val="8"/>
        <color rgb="FF000000"/>
        <rFont val="맑은 고딕"/>
        <family val="3"/>
        <charset val="129"/>
        <scheme val="major"/>
      </rPr>
      <t xml:space="preserve">란에 각각 1억원을 기재합니다.
 7. ⑭란의 예비비사용액 합계 금액은 별지 제16호 예비비 사용액 명세서의 예비비 사용액 합계와 일치해야 합니다.
 8. ⑮란의 전용증감액은 세부내역은 별지 제17호 세출예산 전용 명세서의 전용증감액과 일치해야 합니다.
 9. ⑦, </t>
    </r>
    <r>
      <rPr>
        <sz val="8"/>
        <color rgb="FF000000"/>
        <rFont val="맑은 고딕"/>
        <family val="3"/>
        <charset val="128"/>
        <scheme val="major"/>
      </rPr>
      <t>⑱</t>
    </r>
    <r>
      <rPr>
        <sz val="8"/>
        <color rgb="FF000000"/>
        <rFont val="맑은 고딕"/>
        <family val="3"/>
        <charset val="129"/>
        <scheme val="major"/>
      </rPr>
      <t xml:space="preserve">란은 ⑥, </t>
    </r>
    <r>
      <rPr>
        <sz val="8"/>
        <color rgb="FF000000"/>
        <rFont val="맑은 고딕"/>
        <family val="3"/>
        <charset val="128"/>
        <scheme val="major"/>
      </rPr>
      <t>⑰</t>
    </r>
    <r>
      <rPr>
        <sz val="8"/>
        <color rgb="FF000000"/>
        <rFont val="맑은 고딕"/>
        <family val="3"/>
        <charset val="129"/>
        <scheme val="major"/>
      </rPr>
      <t xml:space="preserve">란의 결산액과 ⑤, </t>
    </r>
    <r>
      <rPr>
        <sz val="8"/>
        <color rgb="FF000000"/>
        <rFont val="맑은 고딕"/>
        <family val="3"/>
        <charset val="128"/>
        <scheme val="major"/>
      </rPr>
      <t>⑯</t>
    </r>
    <r>
      <rPr>
        <sz val="8"/>
        <color rgb="FF000000"/>
        <rFont val="맑은 고딕"/>
        <family val="3"/>
        <charset val="129"/>
        <scheme val="major"/>
      </rPr>
      <t xml:space="preserve">란의 예산현액과의 차이금액을 적습니다.
 10. ⑧, </t>
    </r>
    <r>
      <rPr>
        <sz val="8"/>
        <color rgb="FF000000"/>
        <rFont val="맑은 고딕"/>
        <family val="3"/>
        <charset val="128"/>
        <scheme val="major"/>
      </rPr>
      <t>⑲</t>
    </r>
    <r>
      <rPr>
        <sz val="8"/>
        <color rgb="FF000000"/>
        <rFont val="맑은 고딕"/>
        <family val="3"/>
        <charset val="129"/>
        <scheme val="major"/>
      </rPr>
      <t>란은 당해연도 목별 결산에 대한 세부 산출근거를 적습니다. 
 11. ㉑란의 다음연도 이월사업비(명시·사고·계속비이월) 금액은 [별지 제14호] 다음연도 이월사업비 명세서 금액과 일치해야 합니다.
 12. ⑩란의 세입 총계와 ㉒란의 세출 총계가 일치해야 합니다.</t>
    </r>
    <phoneticPr fontId="3" type="noConversion"/>
  </si>
  <si>
    <t>교비회계 세출 결산명세서</t>
    <phoneticPr fontId="3" type="noConversion"/>
  </si>
  <si>
    <t>계정과목 명세표</t>
    <phoneticPr fontId="3" type="noConversion"/>
  </si>
  <si>
    <t>(3. 1. 부터 2. 28. 까지)</t>
    <phoneticPr fontId="3" type="noConversion"/>
  </si>
  <si>
    <t>2. 세 출</t>
    <phoneticPr fontId="3" type="noConversion"/>
  </si>
  <si>
    <t xml:space="preserve">① 단위: </t>
    <phoneticPr fontId="3" type="noConversion"/>
  </si>
  <si>
    <t>(              )</t>
    <phoneticPr fontId="3" type="noConversion"/>
  </si>
  <si>
    <t>⑪ 과 목</t>
    <phoneticPr fontId="3" type="noConversion"/>
  </si>
  <si>
    <t>⑫ 예산액</t>
    <phoneticPr fontId="3" type="noConversion"/>
  </si>
  <si>
    <t>이월등증감액</t>
  </si>
  <si>
    <r>
      <t>⑯</t>
    </r>
    <r>
      <rPr>
        <b/>
        <sz val="10"/>
        <color rgb="FF000000"/>
        <rFont val="맑은 고딕"/>
        <family val="3"/>
        <charset val="129"/>
        <scheme val="major"/>
      </rPr>
      <t xml:space="preserve"> 예산현액</t>
    </r>
    <phoneticPr fontId="3" type="noConversion"/>
  </si>
  <si>
    <r>
      <t>⑰</t>
    </r>
    <r>
      <rPr>
        <b/>
        <sz val="10"/>
        <color rgb="FF000000"/>
        <rFont val="맑은 고딕"/>
        <family val="3"/>
        <charset val="129"/>
        <scheme val="major"/>
      </rPr>
      <t xml:space="preserve"> 결산액</t>
    </r>
    <phoneticPr fontId="3" type="noConversion"/>
  </si>
  <si>
    <r>
      <t>⑱</t>
    </r>
    <r>
      <rPr>
        <b/>
        <sz val="10"/>
        <color rgb="FF000000"/>
        <rFont val="맑은 고딕"/>
        <family val="3"/>
        <charset val="129"/>
        <scheme val="major"/>
      </rPr>
      <t xml:space="preserve"> 증감액</t>
    </r>
    <phoneticPr fontId="3" type="noConversion"/>
  </si>
  <si>
    <r>
      <rPr>
        <b/>
        <sz val="10"/>
        <color rgb="FF000000"/>
        <rFont val="맑은 고딕"/>
        <family val="3"/>
        <charset val="128"/>
        <scheme val="major"/>
      </rPr>
      <t>⑲</t>
    </r>
    <r>
      <rPr>
        <b/>
        <sz val="10"/>
        <color rgb="FF000000"/>
        <rFont val="맑은 고딕"/>
        <family val="3"/>
        <charset val="129"/>
        <scheme val="major"/>
      </rPr>
      <t xml:space="preserve"> 산출기초</t>
    </r>
    <phoneticPr fontId="3" type="noConversion"/>
  </si>
  <si>
    <t>과 목</t>
    <phoneticPr fontId="3" type="noConversion"/>
  </si>
  <si>
    <t>해설</t>
    <phoneticPr fontId="3" type="noConversion"/>
  </si>
  <si>
    <t>⑬ 지난연도이월액</t>
    <phoneticPr fontId="3" type="noConversion"/>
  </si>
  <si>
    <t>⑭ 예비비사용액</t>
    <phoneticPr fontId="3" type="noConversion"/>
  </si>
  <si>
    <t>⑮ 전용증감액</t>
    <phoneticPr fontId="3" type="noConversion"/>
  </si>
  <si>
    <t>(⑫＋⑬＋⑭±⑮)</t>
    <phoneticPr fontId="3" type="noConversion"/>
  </si>
  <si>
    <r>
      <t>(</t>
    </r>
    <r>
      <rPr>
        <b/>
        <sz val="10"/>
        <color rgb="FF000000"/>
        <rFont val="맑은 고딕"/>
        <family val="3"/>
        <charset val="128"/>
        <scheme val="major"/>
      </rPr>
      <t>⑰</t>
    </r>
    <r>
      <rPr>
        <b/>
        <sz val="10"/>
        <color rgb="FF000000"/>
        <rFont val="맑은 고딕"/>
        <family val="3"/>
        <charset val="129"/>
        <scheme val="major"/>
      </rPr>
      <t>－</t>
    </r>
    <r>
      <rPr>
        <b/>
        <sz val="10"/>
        <color rgb="FF000000"/>
        <rFont val="맑은 고딕"/>
        <family val="3"/>
        <charset val="128"/>
        <scheme val="major"/>
      </rPr>
      <t>⑯</t>
    </r>
    <r>
      <rPr>
        <b/>
        <sz val="10"/>
        <color rgb="FF000000"/>
        <rFont val="맑은 고딕"/>
        <family val="3"/>
        <charset val="129"/>
        <scheme val="major"/>
      </rPr>
      <t>)</t>
    </r>
    <phoneticPr fontId="3" type="noConversion"/>
  </si>
  <si>
    <t>관</t>
    <phoneticPr fontId="3" type="noConversion"/>
  </si>
  <si>
    <t>항</t>
    <phoneticPr fontId="3" type="noConversion"/>
  </si>
  <si>
    <t>목</t>
    <phoneticPr fontId="3" type="noConversion"/>
  </si>
  <si>
    <t>인건비</t>
    <phoneticPr fontId="3" type="noConversion"/>
  </si>
  <si>
    <t>인건비</t>
  </si>
  <si>
    <t>교원인건비</t>
    <phoneticPr fontId="3" type="noConversion"/>
  </si>
  <si>
    <t>교원인건비</t>
  </si>
  <si>
    <t>교원인건비</t>
    <phoneticPr fontId="3" type="noConversion"/>
  </si>
  <si>
    <t>- 교원 급여(CPF 등 포함)   
  $4,691,151</t>
    <phoneticPr fontId="3" type="noConversion"/>
  </si>
  <si>
    <t>현지에서 채용하는 교원에 대한 급여ㆍ상여 및 각종 수당
※별도 적립하지 않고 당해연도 현금으로 지급한 퇴직급여 포함</t>
    <phoneticPr fontId="3" type="noConversion"/>
  </si>
  <si>
    <t>직원및계약교직원인건비</t>
    <phoneticPr fontId="3" type="noConversion"/>
  </si>
  <si>
    <t>직원및계약교직원인건비</t>
  </si>
  <si>
    <t>- 직원 급여(CPF 등 포함)   
  $1,277,073
- 외부 강사비 $51,800</t>
    <phoneticPr fontId="3" type="noConversion"/>
  </si>
  <si>
    <t>현지에서 채용하는 직원 및 계약교직원에 대한 인건비 및 수당
※별도 적립하지 않고 당해연도 현금으로 지급한 퇴직급여 포함</t>
    <phoneticPr fontId="3" type="noConversion"/>
  </si>
  <si>
    <t>퇴직적립금</t>
    <phoneticPr fontId="3" type="noConversion"/>
  </si>
  <si>
    <t>퇴직적립금</t>
  </si>
  <si>
    <t>퇴직적립금</t>
    <phoneticPr fontId="3" type="noConversion"/>
  </si>
  <si>
    <t>교직원 퇴직적립금으로 적립하기 위해 세입세출외현금으로 전출한 금액</t>
    <phoneticPr fontId="3" type="noConversion"/>
  </si>
  <si>
    <t>학교운영비</t>
    <phoneticPr fontId="3" type="noConversion"/>
  </si>
  <si>
    <t>학교운영비</t>
  </si>
  <si>
    <t>일반운영비</t>
    <phoneticPr fontId="3" type="noConversion"/>
  </si>
  <si>
    <t>일반운영비</t>
  </si>
  <si>
    <t>시설장비유지비</t>
    <phoneticPr fontId="3" type="noConversion"/>
  </si>
  <si>
    <t>- 시설물유지관리 $135,847
- 에어컨유지보수 $19,083
- 전산장비유비보수 $18,236
- 전화유지보수 $3,500
- 전기유지보수 $10,154</t>
    <phoneticPr fontId="3" type="noConversion"/>
  </si>
  <si>
    <t>시설장비유지비</t>
  </si>
  <si>
    <t>건축물 등 학교 시설장비의 보수 및 유지ㆍ관리비</t>
    <phoneticPr fontId="3" type="noConversion"/>
  </si>
  <si>
    <t>지급수수료</t>
    <phoneticPr fontId="3" type="noConversion"/>
  </si>
  <si>
    <t xml:space="preserve">- 교직원비자발급 $29,580
- 은행수수료 $1,030
- 청소 밍 정원관리 $192,749
- 학교방역 $25,680
- 경비용역 $58,759
- 회계스시템운영 $1,780
- 건물화재보험 $25,467
- 결산감사 $7,720
- 자문화계 컨설팅 $2,000
- 화재점검 등 $4,243  </t>
    <phoneticPr fontId="3" type="noConversion"/>
  </si>
  <si>
    <t>지급수수료</t>
  </si>
  <si>
    <t>청소용역비, 경비용역비 등 용역에 지출한 금액과 감사수수료 등의 금액</t>
    <phoneticPr fontId="3" type="noConversion"/>
  </si>
  <si>
    <t>리스ㆍ임차료</t>
    <phoneticPr fontId="3" type="noConversion"/>
  </si>
  <si>
    <t>- 버스 임차 $26,905
- 복사기 임차 $93,414</t>
    <phoneticPr fontId="3" type="noConversion"/>
  </si>
  <si>
    <t>리스ㆍ임차료</t>
  </si>
  <si>
    <t>교지, 교사, 기계기구, 집기비품 등의 리스료 및 임차료</t>
    <phoneticPr fontId="3" type="noConversion"/>
  </si>
  <si>
    <t>각종 세금ㆍ공과금</t>
    <phoneticPr fontId="3" type="noConversion"/>
  </si>
  <si>
    <t>- 운송비 등 수수료 $10,310
- NETs 사용료 $4,321
- 전화.인터넷 요금 $20,356
- 우편요금 $665
- 토지재산세 $131,600
- GST $446,887
- 학교 차량보험 $5,549</t>
    <phoneticPr fontId="3" type="noConversion"/>
  </si>
  <si>
    <t>각종 세금ㆍ공과금</t>
  </si>
  <si>
    <t>우편요금, 전화요금, 인터넷통신요금, 보험료, 자동차세 등 각종 세금ㆍ공과금 등</t>
    <phoneticPr fontId="3" type="noConversion"/>
  </si>
  <si>
    <t>수도광열비</t>
    <phoneticPr fontId="3" type="noConversion"/>
  </si>
  <si>
    <t>- 전기.수도요금 $209,364</t>
    <phoneticPr fontId="3" type="noConversion"/>
  </si>
  <si>
    <t>수도광열비</t>
  </si>
  <si>
    <t>전기요금, 상하수도요금, 도시가스료, 지역난방료, 취사용기연료비 등 수도광열비</t>
    <phoneticPr fontId="3" type="noConversion"/>
  </si>
  <si>
    <t>여비</t>
    <phoneticPr fontId="3" type="noConversion"/>
  </si>
  <si>
    <t>- 국내여비 $8,200
- 국외여비 $85,234</t>
    <phoneticPr fontId="3" type="noConversion"/>
  </si>
  <si>
    <t>여비</t>
  </si>
  <si>
    <t>교직원 출장에 따른 소요 여비</t>
    <phoneticPr fontId="3" type="noConversion"/>
  </si>
  <si>
    <t>차량유지비</t>
    <phoneticPr fontId="3" type="noConversion"/>
  </si>
  <si>
    <t>- 주유비 $26,268
- 유지비 $22,000</t>
    <phoneticPr fontId="3" type="noConversion"/>
  </si>
  <si>
    <t>차량유지비</t>
  </si>
  <si>
    <t>차량 유지에 드는 유류비ㆍ수리비 등 (다만, 보험료 및 자동차세는 각종 세금ㆍ공과금에 계상한다)</t>
    <phoneticPr fontId="3" type="noConversion"/>
  </si>
  <si>
    <t>소모품비</t>
    <phoneticPr fontId="3" type="noConversion"/>
  </si>
  <si>
    <t>- 사무용품 $16,610
- 프린터소모품 구입 $1,027
- 기타소모품 $9,506</t>
    <phoneticPr fontId="3" type="noConversion"/>
  </si>
  <si>
    <t>소모품비</t>
  </si>
  <si>
    <t>소모성 물품(사무용품) 구입비, 비품 수선비 등
※재물조사대상 내구성물품(비품)의 구입은 자산취득비로 편성</t>
    <phoneticPr fontId="3" type="noConversion"/>
  </si>
  <si>
    <t>복리후생비</t>
    <phoneticPr fontId="3" type="noConversion"/>
  </si>
  <si>
    <t>- 교직원 의료비 $32,976
- 직무능력개발비 $5,780
- 급량비 지원 등 $38,931
- 워크샵,연수비,매식비 등
  $10,057
- 교직원안전공제회비 $12,647</t>
    <phoneticPr fontId="3" type="noConversion"/>
  </si>
  <si>
    <t>복리후생비</t>
  </si>
  <si>
    <t>교직원 맞춤형 복지비 등 각종 복리후생비</t>
    <phoneticPr fontId="3" type="noConversion"/>
  </si>
  <si>
    <t>기타일반수용비</t>
    <phoneticPr fontId="3" type="noConversion"/>
  </si>
  <si>
    <t>- 교직원 정착 및 귀국 지원
  $15,000
- 홍보비 $11,839
- 생수 구입 $7,004
- 간행물 구독 $1,072
- Year book 제작 $17,479
- 캘린더 제작 $2,699
- 모집요강 브러셔 $2,038
- 배너 및 기념품 $3,176
- 교직원 면접 준비물품 
  $1,977</t>
    <phoneticPr fontId="3" type="noConversion"/>
  </si>
  <si>
    <t>기타일반수용비</t>
  </si>
  <si>
    <t>인쇄비, 각종 수수료 및 사용료 등 학교 운영에 소요되는 일반적인 경비</t>
    <phoneticPr fontId="3" type="noConversion"/>
  </si>
  <si>
    <t>교육운영비</t>
    <phoneticPr fontId="3" type="noConversion"/>
  </si>
  <si>
    <t>교육운영비</t>
  </si>
  <si>
    <t>교수학습활동비</t>
    <phoneticPr fontId="3" type="noConversion"/>
  </si>
  <si>
    <t xml:space="preserve">- (목적사업비)교수학습자료
   구입 $23,427
- 입학식 졸업식 준비물품
   $6,125
- 행사비 $115,023
- 학급운영비 $26,396
- 교재교구구입 $215,422
- 교재 등 인쇄 $26,242
- 교육시설 임대 $16,916
- 교육과정 개발 $10,280
- 학부모 연수 등 $4,641 </t>
    <phoneticPr fontId="3" type="noConversion"/>
  </si>
  <si>
    <t>교수학습활동비</t>
  </si>
  <si>
    <t>교구ㆍ교육기자재 구입 및 유지보수비, 교육용 재료비, 교육활동 숙박비ㆍ식비ㆍ차량임차료ㆍ교통비, 학생여비, 학교행사비, 학생대회출전비, 도서관운영비, 학급교육활동경비 등 학생 교육활동 지원을 위해 소요되는 각종 경비
※재물조사대상 교구ㆍ교육기자재의 구입은 자산취득비로 편성</t>
    <phoneticPr fontId="3" type="noConversion"/>
  </si>
  <si>
    <t>학생복지비</t>
    <phoneticPr fontId="3" type="noConversion"/>
  </si>
  <si>
    <t>학생복지비</t>
  </si>
  <si>
    <t>장학금</t>
    <phoneticPr fontId="3" type="noConversion"/>
  </si>
  <si>
    <t>장학금</t>
  </si>
  <si>
    <t>저소득층학생지원 장학금 등 학생복지를 위해 지급하는 장학금</t>
    <phoneticPr fontId="3" type="noConversion"/>
  </si>
  <si>
    <t>기타학생복지비</t>
    <phoneticPr fontId="3" type="noConversion"/>
  </si>
  <si>
    <t>- (목적사업비)방과후학교 
  지원 $37,078
- (목적사업비)통학버스탑승
  도우미 $20,280
- (목적사업비)저소득층지원
   $175,280
- (목적사업비)특수교육지원
   $3,263
- 의약품 구입 $9,982
- 학생동아리 지원 등 $5,221</t>
    <phoneticPr fontId="3" type="noConversion"/>
  </si>
  <si>
    <t>기타학생복지비</t>
  </si>
  <si>
    <t>동아리지원비, 학생자치활동, 학생안전공제회비, 학생보건비 등 학생복지에 소요되는 경비</t>
    <phoneticPr fontId="3" type="noConversion"/>
  </si>
  <si>
    <t>업무추진비</t>
    <phoneticPr fontId="3" type="noConversion"/>
  </si>
  <si>
    <t>업무추진비</t>
  </si>
  <si>
    <t>- 현안업무협의 $1,889
- 부서별협의회 $15,765
- 워크숍 협의회 $6,211
- 교직원간담회 $6,505
- 유관기관업무협의 $3,036
- 경조사 $4,800</t>
    <phoneticPr fontId="3" type="noConversion"/>
  </si>
  <si>
    <t>학교운영·사업추진을 위해 소요되는 경비</t>
    <phoneticPr fontId="3" type="noConversion"/>
  </si>
  <si>
    <t>법인운영비</t>
    <phoneticPr fontId="3" type="noConversion"/>
  </si>
  <si>
    <t>법인운영비</t>
  </si>
  <si>
    <t>이사회운영비</t>
    <phoneticPr fontId="3" type="noConversion"/>
  </si>
  <si>
    <t>이사회운영비</t>
  </si>
  <si>
    <t>재외국민교육법 시행규칙 제15조 제4항 제2호에 따라 학교법인의 재정이 열악하여 학교에서 부담하는 법인 이사회 운영에 소요되는 회의비 등 각종 경비</t>
    <phoneticPr fontId="3" type="noConversion"/>
  </si>
  <si>
    <t>재외국민교육법 시행규칙 제15조 제4항 제2호에 따라 학교법인의 재정이 열악하여 학교에서 부담하는 법인 사무직원 인건비, 공공요금, 세금 및 공과금 등 법인의 일반운영비</t>
    <phoneticPr fontId="3" type="noConversion"/>
  </si>
  <si>
    <t>수익자부담경비</t>
    <phoneticPr fontId="3" type="noConversion"/>
  </si>
  <si>
    <t>수익자부담경비</t>
  </si>
  <si>
    <t>학교급식비</t>
    <phoneticPr fontId="3" type="noConversion"/>
  </si>
  <si>
    <t>- 인건비 $327,532
- 재료비 279,559
- 운영비 60,350
 * 급식비 이월금 $6,684</t>
    <phoneticPr fontId="3" type="noConversion"/>
  </si>
  <si>
    <t>학교급식비</t>
  </si>
  <si>
    <t>학교급식실 운영비, 위탁급식 운영비, 급식재료 구입비, 우유급식비 및 학교급식 업무 종사자 인건비 등 학교급식 운영 관련 소요 비용</t>
    <phoneticPr fontId="3" type="noConversion"/>
  </si>
  <si>
    <t>방과후학교교육활동비</t>
  </si>
  <si>
    <t>- 재료비 $28,328
- 강사비 $192,676</t>
    <phoneticPr fontId="3" type="noConversion"/>
  </si>
  <si>
    <t>방과후학교 교육활동 프로그램 운영 관련 소요 비용</t>
    <phoneticPr fontId="3" type="noConversion"/>
  </si>
  <si>
    <t>현장학습비</t>
  </si>
  <si>
    <t>- 현장학습비 $230,705</t>
    <phoneticPr fontId="3" type="noConversion"/>
  </si>
  <si>
    <t>현장체험학습(수학여행, 소풍, 견학 등) 및 수련활동(극기훈련, 야영수련, 학년별 수련 등) 운영 관련 소요 비용</t>
    <phoneticPr fontId="3" type="noConversion"/>
  </si>
  <si>
    <t>통학차량비</t>
    <phoneticPr fontId="3" type="noConversion"/>
  </si>
  <si>
    <t>통학차량비</t>
  </si>
  <si>
    <t>통학차량 운영을 위한 소요 비용</t>
    <phoneticPr fontId="3" type="noConversion"/>
  </si>
  <si>
    <t>기타수익자부담경비</t>
  </si>
  <si>
    <t>- AP Exam 비용, 특례특강 등
  $80,362</t>
    <phoneticPr fontId="3" type="noConversion"/>
  </si>
  <si>
    <t>상기 이외의 기타 수익자부담 활동 관련 소요 비용</t>
    <phoneticPr fontId="3" type="noConversion"/>
  </si>
  <si>
    <t>자산취득비</t>
    <phoneticPr fontId="3" type="noConversion"/>
  </si>
  <si>
    <t>자산취득비</t>
  </si>
  <si>
    <t>- 통학버스 구입 $143,501  
  (목적사업비$101,255, 
   학교예산  $42,246)
- 상담실 책상외 $1,009  
- 회의실 책상외 $1,079
- 컴퓨터구입 5대 $5,990
- 프린터 구입 $282
- 에어컨 8대 $35,450
- 회의용의자 25개 $1,975
- 열화상카메라2대구입 $1,396
- 도서실 트롤리 구입 $947
- 디지털카메라 1대 구입 
  $3,696
- 기타물품 구입 20,867</t>
    <phoneticPr fontId="3" type="noConversion"/>
  </si>
  <si>
    <t>자산(도서 제외)의 변동을 가져오는 물품 구입비</t>
    <phoneticPr fontId="3" type="noConversion"/>
  </si>
  <si>
    <t>도서구입비</t>
    <phoneticPr fontId="3" type="noConversion"/>
  </si>
  <si>
    <t>- 도서관 도서 구입 $3,096</t>
    <phoneticPr fontId="3" type="noConversion"/>
  </si>
  <si>
    <t>도서구입비</t>
  </si>
  <si>
    <t>도서관, 학급문고 등 도서구입비</t>
    <phoneticPr fontId="3" type="noConversion"/>
  </si>
  <si>
    <t>시설(대수선)비</t>
    <phoneticPr fontId="3" type="noConversion"/>
  </si>
  <si>
    <t>시설비</t>
    <phoneticPr fontId="3" type="noConversion"/>
  </si>
  <si>
    <t>- 유치원증축 설계용역 비용
   및 수수료 $73,380
- 소규모 시설보수 $29,647</t>
    <phoneticPr fontId="3" type="noConversion"/>
  </si>
  <si>
    <t>시설비</t>
  </si>
  <si>
    <t>학교의 시설 취득에 필요한 설계비, 시설비, 감리비, 시설부대비 등 대규모 시설비</t>
    <phoneticPr fontId="3" type="noConversion"/>
  </si>
  <si>
    <t>대수선비</t>
    <phoneticPr fontId="3" type="noConversion"/>
  </si>
  <si>
    <t>대수선비</t>
  </si>
  <si>
    <t>학교건물, 시설물 등의 대규모 수선에 소요되는 비용</t>
    <phoneticPr fontId="3" type="noConversion"/>
  </si>
  <si>
    <t>임차보증금지급지출</t>
    <phoneticPr fontId="3" type="noConversion"/>
  </si>
  <si>
    <t>임차보증금지급지출</t>
  </si>
  <si>
    <t>학교건물 임차보증금 등 향후 회수가 예정된 임차보증금 지급액</t>
    <phoneticPr fontId="3" type="noConversion"/>
  </si>
  <si>
    <t>차입원리금상환</t>
    <phoneticPr fontId="3" type="noConversion"/>
  </si>
  <si>
    <t>차입원리금상환</t>
  </si>
  <si>
    <t>차입금상환</t>
    <phoneticPr fontId="3" type="noConversion"/>
  </si>
  <si>
    <t>차입금상환</t>
  </si>
  <si>
    <t>일시차입금상환</t>
    <phoneticPr fontId="3" type="noConversion"/>
  </si>
  <si>
    <t>일시차입금상환</t>
  </si>
  <si>
    <t>일시차입금의 상환액</t>
    <phoneticPr fontId="3" type="noConversion"/>
  </si>
  <si>
    <t>장기차입금상환</t>
    <phoneticPr fontId="3" type="noConversion"/>
  </si>
  <si>
    <t>- 차입금 상환 $300,000
 * 2010장기차용 $10,000에서
   원금 $1,007,000 남음</t>
    <phoneticPr fontId="3" type="noConversion"/>
  </si>
  <si>
    <t>장기차입금상환</t>
  </si>
  <si>
    <t>장기차입금 상환액</t>
    <phoneticPr fontId="3" type="noConversion"/>
  </si>
  <si>
    <t>이자비용</t>
    <phoneticPr fontId="3" type="noConversion"/>
  </si>
  <si>
    <t>이자비용</t>
  </si>
  <si>
    <t>차입금 이자 지급에 소요되는 비용</t>
    <phoneticPr fontId="3" type="noConversion"/>
  </si>
  <si>
    <t>기타지출</t>
    <phoneticPr fontId="3" type="noConversion"/>
  </si>
  <si>
    <t>기타지출</t>
  </si>
  <si>
    <t>예비비</t>
    <phoneticPr fontId="3" type="noConversion"/>
  </si>
  <si>
    <t>재해ㆍ재난 관련 비용 등 예측할 수 없는 예산외의 지출이나 예산의 초과지출에 충당하기 위한 예산상의 유보재원</t>
    <phoneticPr fontId="3" type="noConversion"/>
  </si>
  <si>
    <t>적립금전출액</t>
    <phoneticPr fontId="3" type="noConversion"/>
  </si>
  <si>
    <t>적립금전출액</t>
  </si>
  <si>
    <t>교육시설의 신축ㆍ증축 및 개수(改修)ㆍ보수(補修), 학생의 장학금 지급 및 교직원의 연구 활동 지원 등에 충당하기 위해 적립금으로 전출하는 금액과 적립금에서 발생한 이자수입을 재적립하는 금액
※퇴직적립금은 인건비(관)-퇴직적립금(항/목)에서 처리</t>
    <phoneticPr fontId="3" type="noConversion"/>
  </si>
  <si>
    <t>반환금</t>
    <phoneticPr fontId="3" type="noConversion"/>
  </si>
  <si>
    <t>반환금</t>
  </si>
  <si>
    <t>교육부지원금, 기타국고지원금, 기타지원금으로 지원받은 목적사업비 등의 집행 잔액 반환금</t>
    <phoneticPr fontId="3" type="noConversion"/>
  </si>
  <si>
    <t>환차손</t>
    <phoneticPr fontId="3" type="noConversion"/>
  </si>
  <si>
    <t>환차손</t>
  </si>
  <si>
    <t>환차손</t>
    <phoneticPr fontId="3" type="noConversion"/>
  </si>
  <si>
    <t>환율의 차이로 인해 발생하는 손실</t>
    <phoneticPr fontId="3" type="noConversion"/>
  </si>
  <si>
    <t>잡지출</t>
    <phoneticPr fontId="3" type="noConversion"/>
  </si>
  <si>
    <t>잡지출</t>
  </si>
  <si>
    <t>예측하지 못한 기타 특별히 발생한 손실</t>
    <phoneticPr fontId="3" type="noConversion"/>
  </si>
  <si>
    <t>다음연도이월금</t>
    <phoneticPr fontId="3" type="noConversion"/>
  </si>
  <si>
    <t>다음연도이월금</t>
  </si>
  <si>
    <t>다음연도이월금</t>
    <phoneticPr fontId="3" type="noConversion"/>
  </si>
  <si>
    <r>
      <rPr>
        <sz val="10"/>
        <color theme="1"/>
        <rFont val="맑은 고딕"/>
        <family val="3"/>
        <charset val="129"/>
      </rPr>
      <t>㉑ 다음연도이월</t>
    </r>
    <r>
      <rPr>
        <sz val="10"/>
        <color theme="1"/>
        <rFont val="맑은 고딕"/>
        <family val="2"/>
        <charset val="129"/>
        <scheme val="minor"/>
      </rPr>
      <t>사업비</t>
    </r>
    <phoneticPr fontId="3" type="noConversion"/>
  </si>
  <si>
    <t>㉑ 다음연도이월사업비</t>
  </si>
  <si>
    <t>다음연도에 이월되는 명시이월, 사고이월 및 계속비이월 금액
※정산대상재원사용잔액은 명시이월로 구분함
※이월사업비는 예산현액으로 관리함</t>
    <phoneticPr fontId="3" type="noConversion"/>
  </si>
  <si>
    <t>다음연도이월순세계잉여금</t>
    <phoneticPr fontId="3" type="noConversion"/>
  </si>
  <si>
    <t>- 수익자급식비 잔액 $6,684은 
  2020학년도에 집행에정
- 가용재원 이월금$1,836,948 
  (2020 본예산에 $1,620,000
  반영,추가이월금 $216,948)</t>
    <phoneticPr fontId="3" type="noConversion"/>
  </si>
  <si>
    <t>다음연도이월순세계잉여금</t>
  </si>
  <si>
    <t>다음연도로 이월되는 순세계잉여금 금액</t>
    <phoneticPr fontId="3" type="noConversion"/>
  </si>
  <si>
    <t>㉒ 세출 총계</t>
    <phoneticPr fontId="3" type="noConversion"/>
  </si>
  <si>
    <r>
      <t xml:space="preserve"> 1. 실질통화(현지화) 기준으로 작성하고 ①란에 통화명을 기재합니다.
 2. 세입란과 세출란을 구분하여 계산하며, 세입과 세출을 상계해서는 안 됩니다.
 3. ②, ⑪란은 별표1, 별표 2 및 별표 3의 법인회계, 교비회계 및 학교발전기금회계 세입세출 계정과목 명세표를 참고하여 해당 과목을 적습니다.
 4. ③, ⑫란은 최종 추가경정예산을 적습니다.
 5. ⑤, </t>
    </r>
    <r>
      <rPr>
        <sz val="8"/>
        <color rgb="FF000000"/>
        <rFont val="맑은 고딕"/>
        <family val="3"/>
        <charset val="128"/>
        <scheme val="major"/>
      </rPr>
      <t>⑯</t>
    </r>
    <r>
      <rPr>
        <sz val="8"/>
        <color rgb="FF000000"/>
        <rFont val="맑은 고딕"/>
        <family val="3"/>
        <charset val="129"/>
        <scheme val="major"/>
      </rPr>
      <t xml:space="preserve">란은 최종 추가경정예산에 이월등증감액을 가감한 예산현액을 적습니다.
 6. ⑨란에는 전기이월사업비 금액을 기재하고, ⑬란에는 전기이월사업의 세출예산 과목으로 해당 금액을 구분하여 기재합니다.
   (예시) 지난연도 대수선비 집행을 위하여 지출원인행위를 하였으나, 관급자재 납품지연으로 인해 지출이 완료되지 아니하고 예산 1억원을 사고이월 처리한 경우, ⑨, </t>
    </r>
    <r>
      <rPr>
        <sz val="8"/>
        <color rgb="FF000000"/>
        <rFont val="맑은 고딕"/>
        <family val="3"/>
        <charset val="128"/>
        <scheme val="major"/>
      </rPr>
      <t>⑳</t>
    </r>
    <r>
      <rPr>
        <sz val="8"/>
        <color rgb="FF000000"/>
        <rFont val="맑은 고딕"/>
        <family val="3"/>
        <charset val="129"/>
        <scheme val="major"/>
      </rPr>
      <t xml:space="preserve">란에 각각 1억원을 기재합니다.
 7. ⑭란의 예비비사용액 합계 금액은 별지 제16호 예비비 사용액 명세서의 예비비 사용액 합계와 일치해야 합니다.
 8. ⑮란의 전용증감액은 세부내역은 별지 제17호 세출예산 전용 명세서의 전용증감액과 일치해야 합니다.
 9. ⑦, </t>
    </r>
    <r>
      <rPr>
        <sz val="8"/>
        <color rgb="FF000000"/>
        <rFont val="맑은 고딕"/>
        <family val="3"/>
        <charset val="128"/>
        <scheme val="major"/>
      </rPr>
      <t>⑱</t>
    </r>
    <r>
      <rPr>
        <sz val="8"/>
        <color rgb="FF000000"/>
        <rFont val="맑은 고딕"/>
        <family val="3"/>
        <charset val="129"/>
        <scheme val="major"/>
      </rPr>
      <t xml:space="preserve">란은 ⑥, </t>
    </r>
    <r>
      <rPr>
        <sz val="8"/>
        <color rgb="FF000000"/>
        <rFont val="맑은 고딕"/>
        <family val="3"/>
        <charset val="128"/>
        <scheme val="major"/>
      </rPr>
      <t>⑰</t>
    </r>
    <r>
      <rPr>
        <sz val="8"/>
        <color rgb="FF000000"/>
        <rFont val="맑은 고딕"/>
        <family val="3"/>
        <charset val="129"/>
        <scheme val="major"/>
      </rPr>
      <t xml:space="preserve">란의 결산액과 ⑤, </t>
    </r>
    <r>
      <rPr>
        <sz val="8"/>
        <color rgb="FF000000"/>
        <rFont val="맑은 고딕"/>
        <family val="3"/>
        <charset val="128"/>
        <scheme val="major"/>
      </rPr>
      <t>⑯</t>
    </r>
    <r>
      <rPr>
        <sz val="8"/>
        <color rgb="FF000000"/>
        <rFont val="맑은 고딕"/>
        <family val="3"/>
        <charset val="129"/>
        <scheme val="major"/>
      </rPr>
      <t xml:space="preserve">란의 예산현액과의 차이금액을 적습니다.
 10. ⑧, </t>
    </r>
    <r>
      <rPr>
        <sz val="8"/>
        <color rgb="FF000000"/>
        <rFont val="맑은 고딕"/>
        <family val="3"/>
        <charset val="128"/>
        <scheme val="major"/>
      </rPr>
      <t>⑲</t>
    </r>
    <r>
      <rPr>
        <sz val="8"/>
        <color rgb="FF000000"/>
        <rFont val="맑은 고딕"/>
        <family val="3"/>
        <charset val="129"/>
        <scheme val="major"/>
      </rPr>
      <t>란은 당해연도 목별 결산에 대한 세부 산출근거를 적습니다. 
 11. ㉑란의 다음연도 이월사업비(명시·사고·계속비이월) 금액은 [별지 제14호] 다음연도 이월사업비 명세서 금액과 일치해야 합니다.
 12. ⑩란의 세입 총계와 ㉒란의 세출 총계가 일치해야 합니다.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</si>
</sst>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sz val="10"/>
      <color rgb="FF000000"/>
      <name val="돋움체"/>
      <family val="3"/>
      <charset val="129"/>
    </font>
    <font>
      <sz val="10"/>
      <color theme="1"/>
      <name val="돋움체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돋움체"/>
      <family val="3"/>
      <charset val="129"/>
    </font>
    <font>
      <sz val="8"/>
      <color rgb="FF000000"/>
      <name val="돋움체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ajor"/>
    </font>
    <font>
      <sz val="8"/>
      <color rgb="FF000000"/>
      <name val="맑은 고딕"/>
      <family val="3"/>
      <charset val="128"/>
      <scheme val="major"/>
    </font>
    <font>
      <b/>
      <sz val="10"/>
      <color rgb="FF000000"/>
      <name val="맑은 고딕"/>
      <family val="3"/>
      <charset val="128"/>
      <scheme val="major"/>
    </font>
    <font>
      <sz val="11"/>
      <color theme="1"/>
      <name val="맑은 고딕"/>
      <family val="3"/>
      <charset val="129"/>
      <scheme val="major"/>
    </font>
    <font>
      <sz val="10"/>
      <color rgb="FF0070C0"/>
      <name val="돋움체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  <font>
      <sz val="1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9393"/>
        <bgColor indexed="64"/>
      </patternFill>
    </fill>
  </fills>
  <borders count="89">
    <border>
      <left/>
      <right/>
      <top/>
      <bottom/>
      <diagonal/>
    </border>
    <border>
      <left style="thick">
        <color rgb="FF999999"/>
      </left>
      <right style="thin">
        <color rgb="FF999999"/>
      </right>
      <top style="thick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ck">
        <color rgb="FF999999"/>
      </top>
      <bottom style="thin">
        <color rgb="FF999999"/>
      </bottom>
      <diagonal/>
    </border>
    <border>
      <left style="thin">
        <color rgb="FF999999"/>
      </left>
      <right style="thick">
        <color rgb="FF999999"/>
      </right>
      <top style="thick">
        <color rgb="FF999999"/>
      </top>
      <bottom style="thin">
        <color rgb="FF999999"/>
      </bottom>
      <diagonal/>
    </border>
    <border>
      <left style="thick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thick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ck">
        <color rgb="FF999999"/>
      </right>
      <top style="thin">
        <color rgb="FF999999"/>
      </top>
      <bottom style="thin">
        <color rgb="FF999999"/>
      </bottom>
      <diagonal/>
    </border>
    <border>
      <left style="thick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ck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ck">
        <color theme="0" tint="-0.34998626667073579"/>
      </left>
      <right/>
      <top style="thin">
        <color rgb="FF999999"/>
      </top>
      <bottom style="thin">
        <color rgb="FF99999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rgb="FF999999"/>
      </left>
      <right/>
      <top style="thin">
        <color rgb="FF999999"/>
      </top>
      <bottom/>
      <diagonal/>
    </border>
    <border>
      <left style="thick">
        <color theme="0" tint="-0.34998626667073579"/>
      </left>
      <right/>
      <top style="thin">
        <color rgb="FF99999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theme="0" tint="-0.34998626667073579"/>
      </top>
      <bottom style="thin">
        <color rgb="FF99999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999999"/>
      </left>
      <right/>
      <top style="thin">
        <color theme="0" tint="-0.3499862666707357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theme="0" tint="-0.34998626667073579"/>
      </bottom>
      <diagonal/>
    </border>
    <border>
      <left style="thin">
        <color rgb="FF999999"/>
      </left>
      <right/>
      <top style="thin">
        <color rgb="FF999999"/>
      </top>
      <bottom style="thin">
        <color theme="0" tint="-0.3499862666707357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ck">
        <color rgb="FF999999"/>
      </left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ck">
        <color theme="0" tint="-0.34998626667073579"/>
      </left>
      <right/>
      <top/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theme="0" tint="-0.34998626667073579"/>
      </left>
      <right style="thin">
        <color rgb="FF99999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99999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99999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ck">
        <color rgb="FF99999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n">
        <color rgb="FF999999"/>
      </right>
      <top/>
      <bottom style="thick">
        <color theme="0" tint="-0.34998626667073579"/>
      </bottom>
      <diagonal/>
    </border>
    <border>
      <left style="thin">
        <color rgb="FF999999"/>
      </left>
      <right/>
      <top style="thin">
        <color rgb="FF99999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ck">
        <color rgb="FF999999"/>
      </left>
      <right style="thin">
        <color rgb="FF999999"/>
      </right>
      <top style="thin">
        <color rgb="FF999999"/>
      </top>
      <bottom style="thick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ck">
        <color rgb="FF999999"/>
      </bottom>
      <diagonal/>
    </border>
    <border>
      <left style="thin">
        <color rgb="FF999999"/>
      </left>
      <right style="thick">
        <color rgb="FF999999"/>
      </right>
      <top style="thin">
        <color rgb="FF999999"/>
      </top>
      <bottom style="thick">
        <color rgb="FF999999"/>
      </bottom>
      <diagonal/>
    </border>
    <border>
      <left/>
      <right/>
      <top style="thick">
        <color rgb="FF999999"/>
      </top>
      <bottom/>
      <diagonal/>
    </border>
    <border>
      <left/>
      <right/>
      <top/>
      <bottom style="thick">
        <color rgb="FF5D5D5D"/>
      </bottom>
      <diagonal/>
    </border>
    <border>
      <left/>
      <right/>
      <top style="thick">
        <color rgb="FF5D5D5D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thick">
        <color rgb="FF999999"/>
      </left>
      <right/>
      <top style="thick">
        <color rgb="FF999999"/>
      </top>
      <bottom style="thin">
        <color rgb="FF939393"/>
      </bottom>
      <diagonal/>
    </border>
    <border>
      <left/>
      <right/>
      <top style="thick">
        <color rgb="FF999999"/>
      </top>
      <bottom style="thin">
        <color rgb="FF939393"/>
      </bottom>
      <diagonal/>
    </border>
    <border>
      <left/>
      <right style="thin">
        <color rgb="FF939393"/>
      </right>
      <top style="thick">
        <color rgb="FF999999"/>
      </top>
      <bottom style="thin">
        <color rgb="FF939393"/>
      </bottom>
      <diagonal/>
    </border>
    <border>
      <left style="thin">
        <color rgb="FF939393"/>
      </left>
      <right style="thin">
        <color rgb="FF939393"/>
      </right>
      <top style="thick">
        <color rgb="FF999999"/>
      </top>
      <bottom/>
      <diagonal/>
    </border>
    <border>
      <left style="thin">
        <color rgb="FF939393"/>
      </left>
      <right style="thick">
        <color rgb="FF999999"/>
      </right>
      <top style="thick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999999"/>
      </left>
      <right style="thin">
        <color rgb="FF939393"/>
      </right>
      <top style="thin">
        <color rgb="FF939393"/>
      </top>
      <bottom/>
      <diagonal/>
    </border>
    <border>
      <left style="thin">
        <color rgb="FF939393"/>
      </left>
      <right style="thin">
        <color rgb="FF939393"/>
      </right>
      <top style="thin">
        <color rgb="FF939393"/>
      </top>
      <bottom/>
      <diagonal/>
    </border>
    <border>
      <left style="thin">
        <color rgb="FF939393"/>
      </left>
      <right/>
      <top style="thin">
        <color rgb="FF939393"/>
      </top>
      <bottom/>
      <diagonal/>
    </border>
    <border>
      <left/>
      <right style="thin">
        <color rgb="FF939393"/>
      </right>
      <top style="thin">
        <color rgb="FF939393"/>
      </top>
      <bottom style="thin">
        <color rgb="FF939393"/>
      </bottom>
      <diagonal/>
    </border>
    <border>
      <left style="thin">
        <color rgb="FF939393"/>
      </left>
      <right style="thin">
        <color rgb="FF939393"/>
      </right>
      <top style="thin">
        <color rgb="FF939393"/>
      </top>
      <bottom style="thin">
        <color rgb="FF939393"/>
      </bottom>
      <diagonal/>
    </border>
    <border>
      <left style="thin">
        <color rgb="FF939393"/>
      </left>
      <right style="thin">
        <color rgb="FF939393"/>
      </right>
      <top/>
      <bottom style="thin">
        <color rgb="FF939393"/>
      </bottom>
      <diagonal/>
    </border>
    <border>
      <left style="thin">
        <color rgb="FF939393"/>
      </left>
      <right style="thick">
        <color rgb="FF999999"/>
      </right>
      <top/>
      <bottom style="thin">
        <color rgb="FF9393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999999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939393"/>
      </left>
      <right style="thick">
        <color rgb="FF999999"/>
      </right>
      <top style="thin">
        <color rgb="FF939393"/>
      </top>
      <bottom style="thin">
        <color rgb="FF939393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rgb="FF9393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ck">
        <color rgb="FF999999"/>
      </left>
      <right/>
      <top style="thin">
        <color theme="0" tint="-0.499984740745262"/>
      </top>
      <bottom style="thick">
        <color rgb="FF999999"/>
      </bottom>
      <diagonal/>
    </border>
    <border>
      <left/>
      <right/>
      <top style="thin">
        <color theme="0" tint="-0.499984740745262"/>
      </top>
      <bottom style="thick">
        <color rgb="FF999999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41" fontId="25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0" borderId="0" xfId="0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 wrapText="1"/>
      <protection locked="0"/>
    </xf>
    <xf numFmtId="0" fontId="7" fillId="0" borderId="2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Continuous" vertical="center"/>
    </xf>
    <xf numFmtId="0" fontId="9" fillId="2" borderId="5" xfId="0" applyFont="1" applyFill="1" applyBorder="1" applyAlignment="1" applyProtection="1">
      <alignment horizontal="centerContinuous" vertical="center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shrinkToFit="1"/>
    </xf>
    <xf numFmtId="0" fontId="9" fillId="2" borderId="9" xfId="0" applyFont="1" applyFill="1" applyBorder="1" applyAlignment="1" applyProtection="1">
      <alignment horizontal="centerContinuous" vertical="center"/>
    </xf>
    <xf numFmtId="0" fontId="9" fillId="2" borderId="10" xfId="0" applyFont="1" applyFill="1" applyBorder="1" applyAlignment="1" applyProtection="1">
      <alignment horizontal="centerContinuous" vertical="center"/>
    </xf>
    <xf numFmtId="0" fontId="10" fillId="3" borderId="12" xfId="0" applyFont="1" applyFill="1" applyBorder="1" applyAlignment="1" applyProtection="1">
      <alignment horizontal="left" vertical="center"/>
    </xf>
    <xf numFmtId="0" fontId="10" fillId="3" borderId="13" xfId="0" applyFont="1" applyFill="1" applyBorder="1" applyAlignment="1" applyProtection="1">
      <alignment horizontal="left" vertical="center"/>
    </xf>
    <xf numFmtId="0" fontId="10" fillId="3" borderId="14" xfId="0" applyFont="1" applyFill="1" applyBorder="1" applyAlignment="1" applyProtection="1">
      <alignment horizontal="left" vertical="center"/>
    </xf>
    <xf numFmtId="41" fontId="11" fillId="3" borderId="7" xfId="1" applyFont="1" applyFill="1" applyBorder="1" applyAlignment="1" applyProtection="1">
      <alignment vertical="center" wrapText="1"/>
    </xf>
    <xf numFmtId="0" fontId="5" fillId="3" borderId="8" xfId="0" applyFont="1" applyFill="1" applyBorder="1" applyAlignment="1" applyProtection="1">
      <alignment vertical="center" wrapText="1"/>
    </xf>
    <xf numFmtId="0" fontId="10" fillId="3" borderId="15" xfId="0" applyFont="1" applyFill="1" applyBorder="1" applyAlignment="1" applyProtection="1">
      <alignment horizontal="left" vertical="center"/>
    </xf>
    <xf numFmtId="3" fontId="10" fillId="3" borderId="16" xfId="1" applyNumberFormat="1" applyFont="1" applyFill="1" applyBorder="1" applyAlignment="1" applyProtection="1">
      <alignment vertical="center" wrapText="1"/>
    </xf>
    <xf numFmtId="0" fontId="12" fillId="0" borderId="17" xfId="0" applyFont="1" applyBorder="1" applyAlignment="1" applyProtection="1">
      <alignment horizontal="left" vertical="center"/>
    </xf>
    <xf numFmtId="0" fontId="10" fillId="4" borderId="16" xfId="0" applyFont="1" applyFill="1" applyBorder="1" applyAlignment="1" applyProtection="1">
      <alignment horizontal="left" vertical="center"/>
    </xf>
    <xf numFmtId="41" fontId="11" fillId="4" borderId="7" xfId="1" applyFont="1" applyFill="1" applyBorder="1" applyAlignment="1" applyProtection="1">
      <alignment vertical="center" wrapText="1"/>
    </xf>
    <xf numFmtId="0" fontId="5" fillId="4" borderId="8" xfId="0" applyFont="1" applyFill="1" applyBorder="1" applyAlignment="1" applyProtection="1">
      <alignment vertical="center" wrapText="1"/>
    </xf>
    <xf numFmtId="0" fontId="12" fillId="0" borderId="18" xfId="0" applyFont="1" applyBorder="1" applyAlignment="1" applyProtection="1">
      <alignment horizontal="left" vertical="center"/>
    </xf>
    <xf numFmtId="0" fontId="10" fillId="4" borderId="19" xfId="0" applyFont="1" applyFill="1" applyBorder="1" applyAlignment="1" applyProtection="1">
      <alignment horizontal="left" vertical="center"/>
    </xf>
    <xf numFmtId="3" fontId="10" fillId="4" borderId="16" xfId="1" applyNumberFormat="1" applyFont="1" applyFill="1" applyBorder="1" applyAlignment="1" applyProtection="1">
      <alignment vertical="center" wrapText="1"/>
    </xf>
    <xf numFmtId="0" fontId="12" fillId="0" borderId="20" xfId="0" applyFont="1" applyBorder="1" applyAlignment="1" applyProtection="1">
      <alignment horizontal="left" vertical="center"/>
    </xf>
    <xf numFmtId="0" fontId="12" fillId="0" borderId="21" xfId="0" applyFont="1" applyBorder="1" applyAlignment="1" applyProtection="1">
      <alignment horizontal="left" vertical="center"/>
    </xf>
    <xf numFmtId="0" fontId="12" fillId="0" borderId="22" xfId="0" applyFont="1" applyBorder="1" applyAlignment="1" applyProtection="1">
      <alignment horizontal="left" vertical="center"/>
    </xf>
    <xf numFmtId="41" fontId="11" fillId="0" borderId="7" xfId="1" applyFont="1" applyBorder="1" applyAlignment="1" applyProtection="1">
      <alignment vertical="center" wrapText="1"/>
      <protection locked="0"/>
    </xf>
    <xf numFmtId="41" fontId="13" fillId="0" borderId="7" xfId="1" applyFont="1" applyFill="1" applyBorder="1" applyAlignment="1" applyProtection="1">
      <alignment vertical="center"/>
      <protection locked="0"/>
    </xf>
    <xf numFmtId="41" fontId="11" fillId="0" borderId="7" xfId="1" applyFont="1" applyBorder="1" applyAlignment="1" applyProtection="1">
      <alignment vertical="center" wrapText="1"/>
    </xf>
    <xf numFmtId="0" fontId="5" fillId="0" borderId="8" xfId="0" quotePrefix="1" applyFont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 horizontal="left" vertical="center"/>
    </xf>
    <xf numFmtId="0" fontId="12" fillId="0" borderId="24" xfId="0" applyFont="1" applyBorder="1" applyAlignment="1" applyProtection="1">
      <alignment horizontal="left" vertical="center"/>
    </xf>
    <xf numFmtId="3" fontId="12" fillId="0" borderId="16" xfId="1" applyNumberFormat="1" applyFont="1" applyBorder="1" applyAlignment="1" applyProtection="1">
      <alignment vertical="center" wrapText="1"/>
    </xf>
    <xf numFmtId="0" fontId="12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 wrapText="1"/>
      <protection locked="0"/>
    </xf>
    <xf numFmtId="0" fontId="12" fillId="0" borderId="25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26" xfId="0" applyFont="1" applyBorder="1" applyAlignment="1" applyProtection="1">
      <alignment horizontal="left" vertical="center"/>
    </xf>
    <xf numFmtId="0" fontId="12" fillId="0" borderId="27" xfId="0" applyFont="1" applyBorder="1" applyAlignment="1" applyProtection="1">
      <alignment horizontal="left" vertical="center"/>
    </xf>
    <xf numFmtId="41" fontId="11" fillId="4" borderId="14" xfId="1" applyFont="1" applyFill="1" applyBorder="1" applyAlignment="1" applyProtection="1">
      <alignment vertical="center" wrapText="1"/>
    </xf>
    <xf numFmtId="0" fontId="12" fillId="0" borderId="28" xfId="0" applyFont="1" applyBorder="1" applyAlignment="1" applyProtection="1">
      <alignment horizontal="left" vertical="center"/>
    </xf>
    <xf numFmtId="0" fontId="12" fillId="0" borderId="29" xfId="0" applyFont="1" applyBorder="1" applyAlignment="1" applyProtection="1">
      <alignment horizontal="left" vertical="center"/>
    </xf>
    <xf numFmtId="0" fontId="12" fillId="5" borderId="30" xfId="0" applyFont="1" applyFill="1" applyBorder="1" applyAlignment="1" applyProtection="1">
      <alignment horizontal="left" vertical="center"/>
    </xf>
    <xf numFmtId="41" fontId="13" fillId="0" borderId="7" xfId="1" applyFont="1" applyBorder="1" applyAlignment="1" applyProtection="1">
      <alignment vertical="center" wrapText="1"/>
      <protection locked="0"/>
    </xf>
    <xf numFmtId="41" fontId="13" fillId="0" borderId="7" xfId="1" applyFont="1" applyBorder="1" applyAlignment="1" applyProtection="1">
      <alignment vertical="center" wrapText="1"/>
    </xf>
    <xf numFmtId="0" fontId="12" fillId="0" borderId="31" xfId="0" applyFont="1" applyBorder="1" applyAlignment="1" applyProtection="1">
      <alignment horizontal="left" vertical="center"/>
    </xf>
    <xf numFmtId="0" fontId="12" fillId="0" borderId="32" xfId="0" applyFont="1" applyBorder="1" applyAlignment="1" applyProtection="1">
      <alignment horizontal="left" vertical="center"/>
    </xf>
    <xf numFmtId="0" fontId="12" fillId="0" borderId="33" xfId="0" applyFont="1" applyBorder="1" applyAlignment="1" applyProtection="1">
      <alignment horizontal="left" vertical="center"/>
    </xf>
    <xf numFmtId="0" fontId="12" fillId="0" borderId="34" xfId="0" applyFont="1" applyBorder="1" applyAlignment="1" applyProtection="1">
      <alignment horizontal="left" vertical="center"/>
    </xf>
    <xf numFmtId="0" fontId="10" fillId="3" borderId="35" xfId="0" applyFont="1" applyFill="1" applyBorder="1" applyAlignment="1" applyProtection="1">
      <alignment horizontal="left" vertical="center"/>
    </xf>
    <xf numFmtId="0" fontId="10" fillId="3" borderId="36" xfId="0" applyFont="1" applyFill="1" applyBorder="1" applyAlignment="1" applyProtection="1">
      <alignment horizontal="left" vertical="center"/>
    </xf>
    <xf numFmtId="0" fontId="10" fillId="4" borderId="37" xfId="0" applyFont="1" applyFill="1" applyBorder="1" applyAlignment="1" applyProtection="1">
      <alignment horizontal="left" vertical="center"/>
    </xf>
    <xf numFmtId="0" fontId="10" fillId="4" borderId="38" xfId="0" applyFont="1" applyFill="1" applyBorder="1" applyAlignment="1" applyProtection="1">
      <alignment horizontal="left" vertical="center"/>
    </xf>
    <xf numFmtId="0" fontId="10" fillId="4" borderId="39" xfId="0" applyFont="1" applyFill="1" applyBorder="1" applyAlignment="1" applyProtection="1">
      <alignment horizontal="left" vertical="center"/>
    </xf>
    <xf numFmtId="0" fontId="12" fillId="0" borderId="30" xfId="0" applyFont="1" applyBorder="1" applyAlignment="1" applyProtection="1">
      <alignment horizontal="left" vertical="center"/>
    </xf>
    <xf numFmtId="0" fontId="12" fillId="0" borderId="40" xfId="0" applyFont="1" applyBorder="1" applyAlignment="1" applyProtection="1">
      <alignment horizontal="left" vertical="center"/>
    </xf>
    <xf numFmtId="0" fontId="12" fillId="0" borderId="41" xfId="0" applyFont="1" applyBorder="1" applyAlignment="1" applyProtection="1">
      <alignment horizontal="left" vertical="center"/>
    </xf>
    <xf numFmtId="0" fontId="14" fillId="0" borderId="8" xfId="0" quotePrefix="1" applyFont="1" applyBorder="1" applyAlignment="1" applyProtection="1">
      <alignment vertical="center" wrapText="1"/>
      <protection locked="0"/>
    </xf>
    <xf numFmtId="0" fontId="10" fillId="3" borderId="42" xfId="0" applyFont="1" applyFill="1" applyBorder="1" applyAlignment="1" applyProtection="1">
      <alignment horizontal="left" vertical="center"/>
    </xf>
    <xf numFmtId="0" fontId="10" fillId="3" borderId="43" xfId="0" applyFont="1" applyFill="1" applyBorder="1" applyAlignment="1" applyProtection="1">
      <alignment horizontal="left" vertical="center"/>
    </xf>
    <xf numFmtId="0" fontId="10" fillId="3" borderId="44" xfId="0" applyFont="1" applyFill="1" applyBorder="1" applyAlignment="1" applyProtection="1">
      <alignment horizontal="left" vertical="center"/>
    </xf>
    <xf numFmtId="41" fontId="11" fillId="3" borderId="14" xfId="1" applyFont="1" applyFill="1" applyBorder="1" applyAlignment="1" applyProtection="1">
      <alignment vertical="center" wrapText="1"/>
    </xf>
    <xf numFmtId="0" fontId="10" fillId="3" borderId="45" xfId="0" applyFont="1" applyFill="1" applyBorder="1" applyAlignment="1" applyProtection="1">
      <alignment horizontal="left" vertical="center"/>
    </xf>
    <xf numFmtId="0" fontId="10" fillId="4" borderId="46" xfId="0" applyFont="1" applyFill="1" applyBorder="1" applyAlignment="1" applyProtection="1">
      <alignment horizontal="left" vertical="center"/>
    </xf>
    <xf numFmtId="0" fontId="10" fillId="4" borderId="47" xfId="0" applyFont="1" applyFill="1" applyBorder="1" applyAlignment="1" applyProtection="1">
      <alignment horizontal="left" vertical="center"/>
    </xf>
    <xf numFmtId="41" fontId="13" fillId="0" borderId="7" xfId="1" applyFont="1" applyBorder="1" applyAlignment="1" applyProtection="1">
      <alignment vertical="center"/>
      <protection locked="0"/>
    </xf>
    <xf numFmtId="0" fontId="12" fillId="0" borderId="48" xfId="0" applyFont="1" applyBorder="1" applyAlignment="1" applyProtection="1">
      <alignment horizontal="left" vertical="center"/>
    </xf>
    <xf numFmtId="0" fontId="12" fillId="0" borderId="49" xfId="0" applyFont="1" applyBorder="1" applyAlignment="1" applyProtection="1">
      <alignment horizontal="left" vertical="center"/>
    </xf>
    <xf numFmtId="0" fontId="12" fillId="0" borderId="50" xfId="0" applyFont="1" applyBorder="1" applyAlignment="1" applyProtection="1">
      <alignment horizontal="left" vertical="center"/>
    </xf>
    <xf numFmtId="3" fontId="12" fillId="0" borderId="51" xfId="1" applyNumberFormat="1" applyFont="1" applyBorder="1" applyAlignment="1" applyProtection="1">
      <alignment vertical="center" wrapText="1"/>
    </xf>
    <xf numFmtId="41" fontId="11" fillId="3" borderId="53" xfId="1" applyFont="1" applyFill="1" applyBorder="1" applyAlignment="1" applyProtection="1">
      <alignment vertical="center" wrapText="1"/>
    </xf>
    <xf numFmtId="0" fontId="5" fillId="3" borderId="54" xfId="0" applyFont="1" applyFill="1" applyBorder="1" applyAlignment="1" applyProtection="1">
      <alignment vertical="center" wrapText="1"/>
    </xf>
    <xf numFmtId="0" fontId="19" fillId="0" borderId="62" xfId="0" applyFont="1" applyBorder="1" applyAlignment="1" applyProtection="1">
      <alignment horizontal="center" vertical="center" shrinkToFit="1"/>
    </xf>
    <xf numFmtId="0" fontId="20" fillId="0" borderId="0" xfId="0" applyFont="1" applyProtection="1">
      <alignment vertical="center"/>
    </xf>
    <xf numFmtId="0" fontId="9" fillId="2" borderId="64" xfId="0" applyFont="1" applyFill="1" applyBorder="1" applyAlignment="1" applyProtection="1">
      <alignment horizontal="centerContinuous" vertical="center"/>
    </xf>
    <xf numFmtId="0" fontId="7" fillId="0" borderId="66" xfId="0" applyFont="1" applyBorder="1" applyAlignment="1" applyProtection="1">
      <alignment horizontal="left" vertical="center" shrinkToFit="1"/>
    </xf>
    <xf numFmtId="0" fontId="7" fillId="0" borderId="67" xfId="0" applyFont="1" applyBorder="1" applyAlignment="1" applyProtection="1">
      <alignment horizontal="left" vertical="center" shrinkToFit="1"/>
    </xf>
    <xf numFmtId="0" fontId="7" fillId="0" borderId="68" xfId="0" applyFont="1" applyBorder="1" applyAlignment="1" applyProtection="1">
      <alignment horizontal="center" vertical="center" shrinkToFit="1"/>
    </xf>
    <xf numFmtId="0" fontId="7" fillId="0" borderId="69" xfId="0" applyFont="1" applyBorder="1" applyAlignment="1" applyProtection="1">
      <alignment horizontal="center" vertical="center" shrinkToFit="1"/>
    </xf>
    <xf numFmtId="0" fontId="7" fillId="0" borderId="70" xfId="0" applyFont="1" applyBorder="1" applyAlignment="1" applyProtection="1">
      <alignment horizontal="center" vertical="center" shrinkToFit="1"/>
    </xf>
    <xf numFmtId="0" fontId="7" fillId="0" borderId="71" xfId="0" applyFont="1" applyBorder="1" applyAlignment="1" applyProtection="1">
      <alignment horizontal="center" vertical="center" shrinkToFit="1"/>
    </xf>
    <xf numFmtId="0" fontId="10" fillId="3" borderId="74" xfId="0" applyFont="1" applyFill="1" applyBorder="1" applyAlignment="1" applyProtection="1">
      <alignment horizontal="left" vertical="center"/>
    </xf>
    <xf numFmtId="0" fontId="10" fillId="3" borderId="75" xfId="0" applyFont="1" applyFill="1" applyBorder="1" applyAlignment="1" applyProtection="1">
      <alignment horizontal="left" vertical="center"/>
    </xf>
    <xf numFmtId="0" fontId="10" fillId="3" borderId="76" xfId="0" applyFont="1" applyFill="1" applyBorder="1" applyAlignment="1" applyProtection="1">
      <alignment horizontal="left" vertical="center"/>
    </xf>
    <xf numFmtId="41" fontId="11" fillId="3" borderId="69" xfId="1" applyFont="1" applyFill="1" applyBorder="1" applyAlignment="1" applyProtection="1">
      <alignment vertical="center" wrapText="1"/>
    </xf>
    <xf numFmtId="0" fontId="5" fillId="3" borderId="77" xfId="0" applyFont="1" applyFill="1" applyBorder="1" applyAlignment="1" applyProtection="1">
      <alignment vertical="center" wrapText="1"/>
    </xf>
    <xf numFmtId="0" fontId="10" fillId="3" borderId="78" xfId="0" applyFont="1" applyFill="1" applyBorder="1" applyAlignment="1" applyProtection="1">
      <alignment horizontal="left" vertical="center"/>
    </xf>
    <xf numFmtId="0" fontId="10" fillId="3" borderId="16" xfId="0" applyFont="1" applyFill="1" applyBorder="1" applyAlignment="1" applyProtection="1">
      <alignment horizontal="left" vertical="center"/>
    </xf>
    <xf numFmtId="0" fontId="10" fillId="4" borderId="79" xfId="0" applyFont="1" applyFill="1" applyBorder="1" applyAlignment="1" applyProtection="1">
      <alignment horizontal="left" vertical="center"/>
    </xf>
    <xf numFmtId="0" fontId="10" fillId="4" borderId="76" xfId="0" applyFont="1" applyFill="1" applyBorder="1" applyAlignment="1" applyProtection="1">
      <alignment horizontal="left" vertical="center"/>
    </xf>
    <xf numFmtId="41" fontId="11" fillId="4" borderId="69" xfId="1" applyFont="1" applyFill="1" applyBorder="1" applyAlignment="1" applyProtection="1">
      <alignment vertical="center" wrapText="1"/>
    </xf>
    <xf numFmtId="0" fontId="5" fillId="4" borderId="77" xfId="0" applyFont="1" applyFill="1" applyBorder="1" applyAlignment="1" applyProtection="1">
      <alignment vertical="center" wrapText="1"/>
    </xf>
    <xf numFmtId="0" fontId="12" fillId="0" borderId="80" xfId="0" applyFont="1" applyBorder="1" applyAlignment="1" applyProtection="1">
      <alignment horizontal="left" vertical="center"/>
    </xf>
    <xf numFmtId="0" fontId="12" fillId="0" borderId="81" xfId="0" applyFont="1" applyBorder="1" applyAlignment="1" applyProtection="1">
      <alignment horizontal="left" vertical="center"/>
    </xf>
    <xf numFmtId="41" fontId="11" fillId="0" borderId="69" xfId="1" applyFont="1" applyBorder="1" applyAlignment="1" applyProtection="1">
      <alignment vertical="center" wrapText="1"/>
      <protection locked="0"/>
    </xf>
    <xf numFmtId="41" fontId="11" fillId="0" borderId="69" xfId="1" applyFont="1" applyBorder="1" applyAlignment="1" applyProtection="1">
      <alignment vertical="center" wrapText="1"/>
    </xf>
    <xf numFmtId="41" fontId="11" fillId="0" borderId="69" xfId="1" applyFont="1" applyFill="1" applyBorder="1" applyAlignment="1" applyProtection="1">
      <alignment vertical="center" wrapText="1"/>
      <protection locked="0"/>
    </xf>
    <xf numFmtId="0" fontId="6" fillId="0" borderId="77" xfId="0" quotePrefix="1" applyFont="1" applyBorder="1" applyAlignment="1" applyProtection="1">
      <alignment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</xf>
    <xf numFmtId="0" fontId="6" fillId="4" borderId="77" xfId="0" applyFont="1" applyFill="1" applyBorder="1" applyAlignment="1" applyProtection="1">
      <alignment vertical="center" wrapText="1"/>
    </xf>
    <xf numFmtId="0" fontId="21" fillId="4" borderId="77" xfId="0" applyFont="1" applyFill="1" applyBorder="1" applyAlignment="1" applyProtection="1">
      <alignment vertical="center" wrapText="1"/>
    </xf>
    <xf numFmtId="0" fontId="21" fillId="0" borderId="77" xfId="0" applyFont="1" applyBorder="1" applyAlignment="1" applyProtection="1">
      <alignment vertical="center" wrapText="1"/>
      <protection locked="0"/>
    </xf>
    <xf numFmtId="0" fontId="21" fillId="3" borderId="77" xfId="0" applyFont="1" applyFill="1" applyBorder="1" applyAlignment="1" applyProtection="1">
      <alignment vertical="center" wrapText="1"/>
    </xf>
    <xf numFmtId="0" fontId="12" fillId="0" borderId="16" xfId="0" applyFont="1" applyBorder="1" applyAlignment="1" applyProtection="1">
      <alignment horizontal="left" vertical="center"/>
    </xf>
    <xf numFmtId="0" fontId="14" fillId="0" borderId="77" xfId="0" quotePrefix="1" applyFont="1" applyBorder="1" applyAlignment="1" applyProtection="1">
      <alignment vertical="center" wrapText="1"/>
      <protection locked="0"/>
    </xf>
    <xf numFmtId="0" fontId="14" fillId="0" borderId="77" xfId="0" quotePrefix="1" applyFont="1" applyFill="1" applyBorder="1" applyAlignment="1" applyProtection="1">
      <alignment vertical="center" wrapText="1"/>
      <protection locked="0"/>
    </xf>
    <xf numFmtId="0" fontId="22" fillId="0" borderId="81" xfId="0" applyFont="1" applyBorder="1" applyAlignment="1" applyProtection="1">
      <alignment horizontal="left" vertical="center"/>
    </xf>
    <xf numFmtId="41" fontId="23" fillId="0" borderId="69" xfId="1" applyFont="1" applyFill="1" applyBorder="1" applyAlignment="1" applyProtection="1">
      <alignment vertical="center" wrapText="1"/>
      <protection locked="0"/>
    </xf>
    <xf numFmtId="0" fontId="10" fillId="0" borderId="20" xfId="0" applyFont="1" applyFill="1" applyBorder="1" applyAlignment="1" applyProtection="1">
      <alignment horizontal="left" vertical="center"/>
    </xf>
    <xf numFmtId="0" fontId="10" fillId="0" borderId="80" xfId="0" applyFont="1" applyFill="1" applyBorder="1" applyAlignment="1" applyProtection="1">
      <alignment horizontal="left" vertical="center"/>
    </xf>
    <xf numFmtId="41" fontId="11" fillId="0" borderId="69" xfId="1" applyFont="1" applyFill="1" applyBorder="1" applyAlignment="1" applyProtection="1">
      <alignment vertical="center" wrapText="1"/>
    </xf>
    <xf numFmtId="0" fontId="12" fillId="0" borderId="80" xfId="0" applyFont="1" applyFill="1" applyBorder="1" applyAlignment="1" applyProtection="1">
      <alignment horizontal="left" vertical="center"/>
    </xf>
    <xf numFmtId="0" fontId="12" fillId="0" borderId="82" xfId="0" applyFont="1" applyBorder="1" applyAlignment="1" applyProtection="1">
      <alignment horizontal="left" vertical="center"/>
    </xf>
    <xf numFmtId="0" fontId="12" fillId="0" borderId="83" xfId="0" applyFont="1" applyBorder="1" applyAlignment="1" applyProtection="1">
      <alignment horizontal="left" vertical="center"/>
    </xf>
    <xf numFmtId="0" fontId="12" fillId="0" borderId="84" xfId="0" applyFont="1" applyBorder="1" applyAlignment="1" applyProtection="1">
      <alignment horizontal="left" vertical="center"/>
    </xf>
    <xf numFmtId="0" fontId="12" fillId="0" borderId="85" xfId="0" applyFont="1" applyBorder="1" applyAlignment="1" applyProtection="1">
      <alignment horizontal="left" vertical="center"/>
    </xf>
    <xf numFmtId="0" fontId="12" fillId="0" borderId="86" xfId="0" applyFont="1" applyBorder="1" applyAlignment="1" applyProtection="1">
      <alignment horizontal="left" vertical="center"/>
    </xf>
    <xf numFmtId="41" fontId="10" fillId="3" borderId="53" xfId="1" applyFont="1" applyFill="1" applyBorder="1" applyAlignment="1" applyProtection="1">
      <alignment vertical="center"/>
    </xf>
    <xf numFmtId="41" fontId="11" fillId="5" borderId="69" xfId="1" applyFont="1" applyFill="1" applyBorder="1" applyAlignment="1" applyProtection="1">
      <alignment vertical="center" wrapText="1"/>
      <protection locked="0"/>
    </xf>
    <xf numFmtId="41" fontId="11" fillId="5" borderId="69" xfId="1" applyFont="1" applyFill="1" applyBorder="1" applyAlignment="1" applyProtection="1">
      <alignment vertical="center" wrapText="1"/>
    </xf>
    <xf numFmtId="0" fontId="6" fillId="5" borderId="77" xfId="0" quotePrefix="1" applyFont="1" applyFill="1" applyBorder="1" applyAlignment="1" applyProtection="1">
      <alignment vertical="center" wrapText="1"/>
      <protection locked="0"/>
    </xf>
    <xf numFmtId="41" fontId="13" fillId="5" borderId="7" xfId="1" applyFont="1" applyFill="1" applyBorder="1" applyAlignment="1" applyProtection="1">
      <alignment vertical="center" wrapText="1"/>
      <protection locked="0"/>
    </xf>
    <xf numFmtId="41" fontId="11" fillId="5" borderId="7" xfId="1" applyFont="1" applyFill="1" applyBorder="1" applyAlignment="1" applyProtection="1">
      <alignment vertical="center" wrapText="1"/>
      <protection locked="0"/>
    </xf>
    <xf numFmtId="0" fontId="15" fillId="0" borderId="55" xfId="0" applyFont="1" applyBorder="1" applyAlignment="1" applyProtection="1">
      <alignment horizontal="right" vertical="center" wrapText="1"/>
    </xf>
    <xf numFmtId="0" fontId="15" fillId="0" borderId="56" xfId="0" applyFont="1" applyBorder="1" applyAlignment="1" applyProtection="1">
      <alignment horizontal="right" vertical="center" wrapText="1"/>
    </xf>
    <xf numFmtId="0" fontId="16" fillId="6" borderId="57" xfId="0" applyFont="1" applyFill="1" applyBorder="1" applyAlignment="1" applyProtection="1">
      <alignment horizontal="center" vertical="center" wrapText="1"/>
    </xf>
    <xf numFmtId="0" fontId="17" fillId="0" borderId="58" xfId="0" applyFont="1" applyBorder="1" applyAlignment="1" applyProtection="1">
      <alignment horizontal="justify" vertical="center" wrapText="1"/>
    </xf>
    <xf numFmtId="0" fontId="7" fillId="3" borderId="52" xfId="0" applyFont="1" applyFill="1" applyBorder="1" applyAlignment="1" applyProtection="1">
      <alignment horizontal="center" vertical="center" wrapText="1"/>
    </xf>
    <xf numFmtId="0" fontId="7" fillId="3" borderId="5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5" fillId="3" borderId="87" xfId="0" applyFont="1" applyFill="1" applyBorder="1" applyAlignment="1" applyProtection="1">
      <alignment horizontal="center" vertical="center" wrapText="1"/>
    </xf>
    <xf numFmtId="0" fontId="5" fillId="3" borderId="88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 shrinkToFit="1"/>
    </xf>
    <xf numFmtId="0" fontId="7" fillId="0" borderId="60" xfId="0" applyFont="1" applyBorder="1" applyAlignment="1" applyProtection="1">
      <alignment horizontal="center" vertical="center" shrinkToFit="1"/>
    </xf>
    <xf numFmtId="0" fontId="7" fillId="0" borderId="61" xfId="0" applyFont="1" applyBorder="1" applyAlignment="1" applyProtection="1">
      <alignment horizontal="center" vertical="center" shrinkToFit="1"/>
    </xf>
    <xf numFmtId="0" fontId="19" fillId="0" borderId="62" xfId="0" applyFont="1" applyBorder="1" applyAlignment="1" applyProtection="1">
      <alignment horizontal="center" vertical="center" shrinkToFit="1"/>
    </xf>
    <xf numFmtId="0" fontId="7" fillId="0" borderId="71" xfId="0" applyFont="1" applyBorder="1" applyAlignment="1" applyProtection="1">
      <alignment horizontal="center" vertical="center" shrinkToFit="1"/>
    </xf>
    <xf numFmtId="0" fontId="19" fillId="0" borderId="63" xfId="0" applyFont="1" applyBorder="1" applyAlignment="1" applyProtection="1">
      <alignment horizontal="center" vertical="center" shrinkToFit="1"/>
    </xf>
    <xf numFmtId="0" fontId="7" fillId="0" borderId="72" xfId="0" applyFont="1" applyBorder="1" applyAlignment="1" applyProtection="1">
      <alignment horizontal="center" vertical="center" shrinkToFit="1"/>
    </xf>
    <xf numFmtId="0" fontId="9" fillId="2" borderId="65" xfId="0" applyFont="1" applyFill="1" applyBorder="1" applyAlignment="1" applyProtection="1">
      <alignment horizontal="center" vertical="center" wrapText="1"/>
    </xf>
    <xf numFmtId="0" fontId="9" fillId="2" borderId="73" xfId="0" applyFont="1" applyFill="1" applyBorder="1" applyAlignment="1" applyProtection="1">
      <alignment horizontal="center" vertical="center" wrapText="1"/>
    </xf>
  </cellXfs>
  <cellStyles count="4">
    <cellStyle name="Comma [0]" xfId="1" builtinId="6"/>
    <cellStyle name="Normal" xfId="0" builtinId="0"/>
    <cellStyle name="쉼표 [0] 3" xfId="3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olMessenger%20Files/&#52636;&#45225;&#48512;%20&#44277;&#50976;/&#52636;&#45225;&#48512;-2016.04.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월"/>
      <sheetName val="4월"/>
      <sheetName val="5월"/>
      <sheetName val="6월"/>
      <sheetName val="7월"/>
      <sheetName val="8월"/>
      <sheetName val="9월"/>
      <sheetName val="10월"/>
      <sheetName val="11월"/>
      <sheetName val="12월"/>
      <sheetName val="1월"/>
      <sheetName val="2월"/>
      <sheetName val="3월 "/>
      <sheetName val="과목"/>
      <sheetName val="15.3"/>
      <sheetName val="16.3"/>
      <sheetName val="교육부지원금"/>
      <sheetName val="이자수입"/>
      <sheetName val="Sheet1 (2)"/>
      <sheetName val="동아리 등"/>
      <sheetName val="지출결산용"/>
      <sheetName val="Sheet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(세입)</v>
          </cell>
        </row>
        <row r="3">
          <cell r="A3" t="str">
            <v>입학금</v>
          </cell>
        </row>
        <row r="4">
          <cell r="A4" t="str">
            <v>수업료</v>
          </cell>
        </row>
        <row r="5">
          <cell r="A5" t="str">
            <v>수익자부담경비</v>
          </cell>
        </row>
        <row r="6">
          <cell r="A6" t="str">
            <v>인건비</v>
          </cell>
        </row>
        <row r="7">
          <cell r="A7" t="str">
            <v>운영비</v>
          </cell>
        </row>
        <row r="8">
          <cell r="A8" t="str">
            <v>임차료</v>
          </cell>
        </row>
        <row r="9">
          <cell r="A9" t="str">
            <v>저소득층자녀지원</v>
          </cell>
        </row>
        <row r="10">
          <cell r="A10" t="str">
            <v>방과후학교지원</v>
          </cell>
        </row>
        <row r="11">
          <cell r="A11" t="str">
            <v>시설(대수선)비</v>
          </cell>
        </row>
        <row r="12">
          <cell r="A12" t="str">
            <v>기타교육부지원금</v>
          </cell>
        </row>
        <row r="13">
          <cell r="A13" t="str">
            <v>사용료및수수료</v>
          </cell>
        </row>
        <row r="14">
          <cell r="A14" t="str">
            <v>잡수입</v>
          </cell>
        </row>
        <row r="15">
          <cell r="A15" t="str">
            <v>학교발전기금전입금</v>
          </cell>
        </row>
        <row r="16">
          <cell r="A16" t="str">
            <v>법인전입금</v>
          </cell>
        </row>
        <row r="17">
          <cell r="A17" t="str">
            <v>기타지원금</v>
          </cell>
        </row>
        <row r="18">
          <cell r="A18" t="str">
            <v>과년도수입</v>
          </cell>
        </row>
        <row r="19">
          <cell r="A19" t="str">
            <v>이월금</v>
          </cell>
        </row>
        <row r="20">
          <cell r="A20" t="str">
            <v>적립금</v>
          </cell>
        </row>
        <row r="21">
          <cell r="A21" t="str">
            <v>환차익</v>
          </cell>
        </row>
        <row r="22">
          <cell r="A22" t="str">
            <v>(세출)</v>
          </cell>
        </row>
        <row r="23">
          <cell r="A23" t="str">
            <v>교원</v>
          </cell>
        </row>
        <row r="24">
          <cell r="A24" t="str">
            <v>직원및계약교직원</v>
          </cell>
        </row>
        <row r="25">
          <cell r="A25" t="str">
            <v>퇴직적립금</v>
          </cell>
        </row>
        <row r="26">
          <cell r="A26" t="str">
            <v>일반운영비</v>
          </cell>
        </row>
        <row r="27">
          <cell r="A27" t="str">
            <v>교수학습활동비</v>
          </cell>
        </row>
        <row r="28">
          <cell r="A28" t="str">
            <v>학생복리비</v>
          </cell>
        </row>
        <row r="29">
          <cell r="A29" t="str">
            <v>업무추진비</v>
          </cell>
        </row>
        <row r="30">
          <cell r="A30" t="str">
            <v>자산취득비</v>
          </cell>
        </row>
        <row r="31">
          <cell r="A31" t="str">
            <v>시설비</v>
          </cell>
        </row>
        <row r="32">
          <cell r="A32" t="str">
            <v>대수선비</v>
          </cell>
        </row>
        <row r="33">
          <cell r="A33" t="str">
            <v>현장학습비</v>
          </cell>
        </row>
        <row r="34">
          <cell r="A34" t="str">
            <v>학생수련활동비</v>
          </cell>
        </row>
        <row r="35">
          <cell r="A35" t="str">
            <v>방과후학교교육활동비</v>
          </cell>
        </row>
        <row r="36">
          <cell r="A36" t="str">
            <v>졸업앨범비</v>
          </cell>
        </row>
        <row r="37">
          <cell r="A37" t="str">
            <v>통학버스비</v>
          </cell>
        </row>
        <row r="38">
          <cell r="A38" t="str">
            <v>영어캠프운영비</v>
          </cell>
        </row>
        <row r="39">
          <cell r="A39" t="str">
            <v>베트남어자격증반 운영</v>
          </cell>
        </row>
        <row r="40">
          <cell r="A40" t="str">
            <v>한국어능력시험</v>
          </cell>
        </row>
        <row r="41">
          <cell r="A41" t="str">
            <v>예비비</v>
          </cell>
        </row>
        <row r="42">
          <cell r="A42" t="str">
            <v>다음연도이월금</v>
          </cell>
        </row>
        <row r="43">
          <cell r="A43" t="str">
            <v>적립금</v>
          </cell>
        </row>
        <row r="44">
          <cell r="A44" t="str">
            <v>환차손</v>
          </cell>
        </row>
        <row r="47">
          <cell r="A47" t="str">
            <v>(세입)</v>
          </cell>
        </row>
        <row r="48">
          <cell r="A48" t="str">
            <v>입학금</v>
          </cell>
        </row>
        <row r="49">
          <cell r="A49" t="str">
            <v>수업료</v>
          </cell>
        </row>
        <row r="50">
          <cell r="A50" t="str">
            <v>현장학습비</v>
          </cell>
        </row>
        <row r="51">
          <cell r="A51" t="str">
            <v>학생수련활동비</v>
          </cell>
        </row>
        <row r="52">
          <cell r="A52" t="str">
            <v>방과후학교교육활동비</v>
          </cell>
        </row>
        <row r="53">
          <cell r="A53" t="str">
            <v>졸업앨범비</v>
          </cell>
        </row>
        <row r="54">
          <cell r="A54" t="str">
            <v>통학버스비</v>
          </cell>
        </row>
        <row r="55">
          <cell r="A55" t="str">
            <v>영어캠프운영비</v>
          </cell>
        </row>
        <row r="56">
          <cell r="A56" t="str">
            <v>베트남어자격증반운영</v>
          </cell>
        </row>
        <row r="57">
          <cell r="A57" t="str">
            <v>인건비</v>
          </cell>
        </row>
        <row r="58">
          <cell r="A58" t="str">
            <v>운영비</v>
          </cell>
        </row>
        <row r="59">
          <cell r="A59" t="str">
            <v>임차료</v>
          </cell>
        </row>
        <row r="60">
          <cell r="A60" t="str">
            <v>저소득층자녀지원</v>
          </cell>
        </row>
        <row r="61">
          <cell r="A61" t="str">
            <v>방과후학교지원</v>
          </cell>
        </row>
        <row r="62">
          <cell r="A62" t="str">
            <v>시설비</v>
          </cell>
        </row>
        <row r="63">
          <cell r="A63" t="str">
            <v>기타교육부지원금</v>
          </cell>
        </row>
        <row r="64">
          <cell r="A64" t="str">
            <v>시설사용료</v>
          </cell>
        </row>
        <row r="65">
          <cell r="A65" t="str">
            <v>제증명수수료</v>
          </cell>
        </row>
        <row r="66">
          <cell r="A66" t="str">
            <v>잡수입</v>
          </cell>
        </row>
        <row r="67">
          <cell r="A67" t="str">
            <v>이자수입</v>
          </cell>
        </row>
        <row r="68">
          <cell r="A68" t="str">
            <v>물품매각대금</v>
          </cell>
        </row>
        <row r="69">
          <cell r="A69" t="str">
            <v>학교발전기금전입금</v>
          </cell>
        </row>
        <row r="70">
          <cell r="A70" t="str">
            <v>법인전입금</v>
          </cell>
        </row>
        <row r="71">
          <cell r="A71" t="str">
            <v>기타지원금</v>
          </cell>
        </row>
        <row r="72">
          <cell r="A72" t="str">
            <v>과년도미납금</v>
          </cell>
        </row>
        <row r="73">
          <cell r="A73" t="str">
            <v>순세계잉여금</v>
          </cell>
        </row>
        <row r="74">
          <cell r="A74" t="str">
            <v>적립금</v>
          </cell>
        </row>
        <row r="75">
          <cell r="A75" t="str">
            <v>환차익</v>
          </cell>
        </row>
        <row r="76">
          <cell r="A76" t="str">
            <v>(세출)</v>
          </cell>
        </row>
        <row r="77">
          <cell r="A77" t="str">
            <v>교원기본급</v>
          </cell>
        </row>
        <row r="78">
          <cell r="A78" t="str">
            <v>호봉수당</v>
          </cell>
        </row>
        <row r="79">
          <cell r="A79" t="str">
            <v>경력수당</v>
          </cell>
        </row>
        <row r="80">
          <cell r="A80" t="str">
            <v>보직수당</v>
          </cell>
        </row>
        <row r="81">
          <cell r="A81" t="str">
            <v>상여금</v>
          </cell>
        </row>
        <row r="82">
          <cell r="A82" t="str">
            <v>주택보조수당</v>
          </cell>
        </row>
        <row r="83">
          <cell r="A83" t="str">
            <v>연수비</v>
          </cell>
        </row>
        <row r="84">
          <cell r="A84" t="str">
            <v>초과근무수당</v>
          </cell>
        </row>
        <row r="85">
          <cell r="A85" t="str">
            <v>장기근속가산수당</v>
          </cell>
        </row>
        <row r="86">
          <cell r="A86" t="str">
            <v>가산수당(원어민)</v>
          </cell>
        </row>
        <row r="87">
          <cell r="A87" t="str">
            <v>보결수당</v>
          </cell>
        </row>
        <row r="88">
          <cell r="A88" t="str">
            <v>사회보험(베트남교원)</v>
          </cell>
        </row>
        <row r="89">
          <cell r="A89" t="str">
            <v>사무직기본급</v>
          </cell>
        </row>
        <row r="90">
          <cell r="A90" t="str">
            <v>가산수당(베트남직원)</v>
          </cell>
        </row>
        <row r="91">
          <cell r="A91" t="str">
            <v>사회보험(베트남직원)</v>
          </cell>
        </row>
        <row r="92">
          <cell r="A92" t="str">
            <v>시간강사</v>
          </cell>
        </row>
        <row r="93">
          <cell r="A93" t="str">
            <v>퇴직적립금</v>
          </cell>
        </row>
        <row r="94">
          <cell r="A94" t="str">
            <v>공공요금 및 제세공과금</v>
          </cell>
        </row>
        <row r="95">
          <cell r="A95" t="str">
            <v>일반운영비</v>
          </cell>
        </row>
        <row r="96">
          <cell r="A96" t="str">
            <v>여비</v>
          </cell>
        </row>
        <row r="97">
          <cell r="A97" t="str">
            <v>용역비</v>
          </cell>
        </row>
        <row r="98">
          <cell r="A98" t="str">
            <v>수수료</v>
          </cell>
        </row>
        <row r="99">
          <cell r="A99" t="str">
            <v>차량임차료</v>
          </cell>
        </row>
        <row r="100">
          <cell r="A100" t="str">
            <v>교직원복지비</v>
          </cell>
        </row>
        <row r="101">
          <cell r="A101" t="str">
            <v>학습자료 구입 및 제본비</v>
          </cell>
        </row>
        <row r="102">
          <cell r="A102" t="str">
            <v>학습준비물 구입비</v>
          </cell>
        </row>
        <row r="103">
          <cell r="A103" t="str">
            <v>교수학습용 기자재</v>
          </cell>
        </row>
        <row r="104">
          <cell r="A104" t="str">
            <v>도서실운영비</v>
          </cell>
        </row>
        <row r="105">
          <cell r="A105" t="str">
            <v>각종 대회 및 행사비</v>
          </cell>
        </row>
        <row r="106">
          <cell r="A106" t="str">
            <v>인쇄비</v>
          </cell>
        </row>
        <row r="107">
          <cell r="A107" t="str">
            <v>정보화실 운영</v>
          </cell>
        </row>
        <row r="108">
          <cell r="A108" t="str">
            <v>학급운영비</v>
          </cell>
        </row>
        <row r="109">
          <cell r="A109" t="str">
            <v>교구기자재유지보수비</v>
          </cell>
        </row>
        <row r="110">
          <cell r="A110" t="str">
            <v>교육활동지원비</v>
          </cell>
        </row>
        <row r="111">
          <cell r="A111" t="str">
            <v>기타교수학습활동비</v>
          </cell>
        </row>
        <row r="112">
          <cell r="A112" t="str">
            <v>학생건강 및 안전관리</v>
          </cell>
        </row>
        <row r="113">
          <cell r="A113" t="str">
            <v>학생자치활동</v>
          </cell>
        </row>
        <row r="114">
          <cell r="A114" t="str">
            <v>학생동아리 및 학교스포츠 클럽활동 지원</v>
          </cell>
        </row>
        <row r="115">
          <cell r="A115" t="str">
            <v>기관운영업무추진비</v>
          </cell>
        </row>
        <row r="116">
          <cell r="A116" t="str">
            <v>사업추진업무추진비</v>
          </cell>
        </row>
        <row r="117">
          <cell r="A117" t="str">
            <v>비품구입비</v>
          </cell>
        </row>
        <row r="118">
          <cell r="A118" t="str">
            <v>시설비</v>
          </cell>
        </row>
        <row r="119">
          <cell r="A119" t="str">
            <v>대수선비</v>
          </cell>
        </row>
        <row r="120">
          <cell r="A120" t="str">
            <v>현장학습비</v>
          </cell>
        </row>
        <row r="121">
          <cell r="A121" t="str">
            <v>학생수련활동비</v>
          </cell>
        </row>
        <row r="122">
          <cell r="A122" t="str">
            <v>방과후학교교육활동비</v>
          </cell>
        </row>
        <row r="123">
          <cell r="A123" t="str">
            <v>졸업앨범비</v>
          </cell>
        </row>
        <row r="124">
          <cell r="A124" t="str">
            <v>통학버스비</v>
          </cell>
        </row>
        <row r="125">
          <cell r="A125" t="str">
            <v>영어캠프운영비</v>
          </cell>
        </row>
        <row r="126">
          <cell r="A126" t="str">
            <v>베트남어자격증반 운영</v>
          </cell>
        </row>
        <row r="127">
          <cell r="A127" t="str">
            <v>한국어능력시험</v>
          </cell>
        </row>
        <row r="128">
          <cell r="A128" t="str">
            <v>예비비</v>
          </cell>
        </row>
        <row r="129">
          <cell r="A129" t="str">
            <v>다음연도이월금</v>
          </cell>
        </row>
        <row r="130">
          <cell r="A130" t="str">
            <v>적립금</v>
          </cell>
        </row>
        <row r="131">
          <cell r="A131" t="str">
            <v>환차손</v>
          </cell>
        </row>
        <row r="134">
          <cell r="A134" t="str">
            <v>(세입)</v>
          </cell>
        </row>
        <row r="135">
          <cell r="A135" t="str">
            <v>입학금</v>
          </cell>
        </row>
        <row r="136">
          <cell r="A136" t="str">
            <v xml:space="preserve">수업료(초등) </v>
          </cell>
        </row>
        <row r="137">
          <cell r="A137" t="str">
            <v xml:space="preserve">수업료(중등) </v>
          </cell>
        </row>
        <row r="138">
          <cell r="A138" t="str">
            <v xml:space="preserve">수업료(고등) </v>
          </cell>
        </row>
        <row r="139">
          <cell r="A139" t="str">
            <v xml:space="preserve">수학여행(초등) </v>
          </cell>
        </row>
        <row r="140">
          <cell r="A140" t="str">
            <v xml:space="preserve">수학여행(중등) </v>
          </cell>
        </row>
        <row r="141">
          <cell r="A141" t="str">
            <v xml:space="preserve">체험학습(초등) </v>
          </cell>
        </row>
        <row r="142">
          <cell r="A142" t="str">
            <v xml:space="preserve">체험학습(중등) </v>
          </cell>
        </row>
        <row r="143">
          <cell r="A143" t="str">
            <v xml:space="preserve">간부수련회 </v>
          </cell>
        </row>
        <row r="144">
          <cell r="A144" t="str">
            <v xml:space="preserve">방과후운영비 </v>
          </cell>
        </row>
        <row r="145">
          <cell r="A145" t="str">
            <v xml:space="preserve">Year Book </v>
          </cell>
        </row>
        <row r="146">
          <cell r="A146" t="str">
            <v xml:space="preserve">졸업앨범비 </v>
          </cell>
        </row>
        <row r="147">
          <cell r="A147" t="str">
            <v xml:space="preserve">통학버스비 </v>
          </cell>
        </row>
        <row r="148">
          <cell r="A148" t="str">
            <v xml:space="preserve">영어캠프운영비(초등) </v>
          </cell>
        </row>
        <row r="149">
          <cell r="A149" t="str">
            <v xml:space="preserve">영어캠프운영비(중등) </v>
          </cell>
        </row>
        <row r="150">
          <cell r="A150" t="str">
            <v xml:space="preserve">베트남어자격증반 운영 </v>
          </cell>
        </row>
        <row r="151">
          <cell r="A151" t="str">
            <v xml:space="preserve">인건비 </v>
          </cell>
        </row>
        <row r="152">
          <cell r="A152" t="str">
            <v xml:space="preserve">운영비 </v>
          </cell>
        </row>
        <row r="153">
          <cell r="A153" t="str">
            <v xml:space="preserve">임차료 </v>
          </cell>
        </row>
        <row r="154">
          <cell r="A154" t="str">
            <v xml:space="preserve">저소득층자녀지원금 </v>
          </cell>
        </row>
        <row r="155">
          <cell r="A155" t="str">
            <v xml:space="preserve">방과후학교지원금 </v>
          </cell>
        </row>
        <row r="156">
          <cell r="A156" t="str">
            <v xml:space="preserve">시설비 </v>
          </cell>
        </row>
        <row r="157">
          <cell r="A157" t="str">
            <v>기타교육부지원금</v>
          </cell>
        </row>
        <row r="158">
          <cell r="A158" t="str">
            <v xml:space="preserve">한인주말학교운영 시설사용료 </v>
          </cell>
        </row>
        <row r="159">
          <cell r="A159" t="str">
            <v>한국어능력시험 시설사용료</v>
          </cell>
        </row>
        <row r="160">
          <cell r="A160" t="str">
            <v xml:space="preserve">매점시설사용료 </v>
          </cell>
        </row>
        <row r="161">
          <cell r="A161" t="str">
            <v xml:space="preserve">시설일시사용료 </v>
          </cell>
        </row>
        <row r="162">
          <cell r="A162" t="str">
            <v xml:space="preserve">제증명 수수료 </v>
          </cell>
        </row>
        <row r="163">
          <cell r="A163" t="str">
            <v>잡수입</v>
          </cell>
        </row>
        <row r="164">
          <cell r="A164" t="str">
            <v xml:space="preserve">이자수입 </v>
          </cell>
        </row>
        <row r="165">
          <cell r="A165" t="str">
            <v>불용품 매각대금</v>
          </cell>
        </row>
        <row r="166">
          <cell r="A166" t="str">
            <v>교생실습비</v>
          </cell>
        </row>
        <row r="167">
          <cell r="A167" t="str">
            <v>학교발전기금전입금</v>
          </cell>
        </row>
        <row r="168">
          <cell r="A168" t="str">
            <v xml:space="preserve">법인전입금 </v>
          </cell>
        </row>
        <row r="169">
          <cell r="A169" t="str">
            <v xml:space="preserve">기타지원금 </v>
          </cell>
        </row>
        <row r="170">
          <cell r="A170" t="str">
            <v>과년도미납금</v>
          </cell>
        </row>
        <row r="171">
          <cell r="A171" t="str">
            <v>순세계잉여금</v>
          </cell>
        </row>
        <row r="172">
          <cell r="A172" t="str">
            <v>이월금</v>
          </cell>
        </row>
        <row r="173">
          <cell r="A173" t="str">
            <v xml:space="preserve">적립금 </v>
          </cell>
        </row>
        <row r="174">
          <cell r="A174" t="str">
            <v>환차익</v>
          </cell>
        </row>
        <row r="175">
          <cell r="A175" t="str">
            <v>(세출)</v>
          </cell>
        </row>
        <row r="176">
          <cell r="A176" t="str">
            <v>초등교원 기본급</v>
          </cell>
        </row>
        <row r="177">
          <cell r="A177" t="str">
            <v>초등원어민(영어) 기본급</v>
          </cell>
        </row>
        <row r="178">
          <cell r="A178" t="str">
            <v>초등원어민(벳어) 기본급</v>
          </cell>
        </row>
        <row r="179">
          <cell r="A179" t="str">
            <v>중등교감 기본급</v>
          </cell>
        </row>
        <row r="180">
          <cell r="A180" t="str">
            <v>중등교원 기본급</v>
          </cell>
        </row>
        <row r="181">
          <cell r="A181" t="str">
            <v>중등원어민(영어) 기본급</v>
          </cell>
        </row>
        <row r="182">
          <cell r="A182" t="str">
            <v>중등원어민(벳어) 기본급</v>
          </cell>
        </row>
        <row r="183">
          <cell r="A183" t="str">
            <v>초등 호봉수당</v>
          </cell>
        </row>
        <row r="184">
          <cell r="A184" t="str">
            <v>중등 호봉수당</v>
          </cell>
        </row>
        <row r="185">
          <cell r="A185" t="str">
            <v>초등 경력수당</v>
          </cell>
        </row>
        <row r="186">
          <cell r="A186" t="str">
            <v>중등 경력수당</v>
          </cell>
        </row>
        <row r="187">
          <cell r="A187" t="str">
            <v>초등교감직무대리 보직수당</v>
          </cell>
        </row>
        <row r="188">
          <cell r="A188" t="str">
            <v>초듣담임수당 보직수당</v>
          </cell>
        </row>
        <row r="189">
          <cell r="A189" t="str">
            <v>초등부장수당 보직수당</v>
          </cell>
        </row>
        <row r="190">
          <cell r="A190" t="str">
            <v>중등교감 보직수당</v>
          </cell>
        </row>
        <row r="191">
          <cell r="A191" t="str">
            <v>중등담임수당 보직수당</v>
          </cell>
        </row>
        <row r="192">
          <cell r="A192" t="str">
            <v>중등부장수당 보직수당</v>
          </cell>
        </row>
        <row r="193">
          <cell r="A193" t="str">
            <v>초등교원 상여금</v>
          </cell>
        </row>
        <row r="194">
          <cell r="A194" t="str">
            <v>초등원어민(영어) 상여금</v>
          </cell>
        </row>
        <row r="195">
          <cell r="A195" t="str">
            <v>초등원어민(벳어) 상여금</v>
          </cell>
        </row>
        <row r="196">
          <cell r="A196" t="str">
            <v>중등교감 상여금</v>
          </cell>
        </row>
        <row r="197">
          <cell r="A197" t="str">
            <v>중등교원 상여금</v>
          </cell>
        </row>
        <row r="198">
          <cell r="A198" t="str">
            <v>중등원어민(영어) 상여금</v>
          </cell>
        </row>
        <row r="199">
          <cell r="A199" t="str">
            <v>중등원어민(벳어) 상여금</v>
          </cell>
        </row>
        <row r="200">
          <cell r="A200" t="str">
            <v>초등교원 주택보조수당</v>
          </cell>
        </row>
        <row r="201">
          <cell r="A201" t="str">
            <v>중등교원 주택보조수당</v>
          </cell>
        </row>
        <row r="202">
          <cell r="A202" t="str">
            <v>초등교원 연수비</v>
          </cell>
        </row>
        <row r="203">
          <cell r="A203" t="str">
            <v>초등원어민 연수비</v>
          </cell>
        </row>
        <row r="204">
          <cell r="A204" t="str">
            <v>중등교감 연수비</v>
          </cell>
        </row>
        <row r="205">
          <cell r="A205" t="str">
            <v>중등교원 연수비</v>
          </cell>
        </row>
        <row r="206">
          <cell r="A206" t="str">
            <v>중등원어민 연수비</v>
          </cell>
        </row>
        <row r="207">
          <cell r="A207" t="str">
            <v>초등 초과근무수당</v>
          </cell>
        </row>
        <row r="208">
          <cell r="A208" t="str">
            <v>중등 초과근무수당</v>
          </cell>
        </row>
        <row r="209">
          <cell r="A209" t="str">
            <v>장기근속가산수당</v>
          </cell>
        </row>
        <row r="210">
          <cell r="A210" t="str">
            <v>초등 장기근속가산수당</v>
          </cell>
        </row>
        <row r="211">
          <cell r="A211" t="str">
            <v>중등 장기근속가산수당</v>
          </cell>
        </row>
        <row r="212">
          <cell r="A212" t="str">
            <v>초등원어민(영어) 가산수당</v>
          </cell>
        </row>
        <row r="213">
          <cell r="A213" t="str">
            <v>초등원어민(벳어) 가산수당</v>
          </cell>
        </row>
        <row r="214">
          <cell r="A214" t="str">
            <v>중등원어민(영어) 가산수당</v>
          </cell>
        </row>
        <row r="215">
          <cell r="A215" t="str">
            <v>중등원어민(벳어) 가산수당</v>
          </cell>
        </row>
        <row r="216">
          <cell r="A216" t="str">
            <v>초등 보결수당</v>
          </cell>
        </row>
        <row r="217">
          <cell r="A217" t="str">
            <v xml:space="preserve">중등 보결수당 </v>
          </cell>
        </row>
        <row r="218">
          <cell r="A218" t="str">
            <v>초등원어민(벳어) 사회보험</v>
          </cell>
        </row>
        <row r="219">
          <cell r="A219" t="str">
            <v>중등원어민(벳어) 사회보험</v>
          </cell>
        </row>
        <row r="220">
          <cell r="A220" t="str">
            <v>실장 기본급</v>
          </cell>
        </row>
        <row r="221">
          <cell r="A221" t="str">
            <v>행정직원 기본급</v>
          </cell>
        </row>
        <row r="222">
          <cell r="A222" t="str">
            <v>베트남직원(행정,교무,과학) 기본급</v>
          </cell>
        </row>
        <row r="223">
          <cell r="A223" t="str">
            <v>베트남직원(시설,운전) 기본급</v>
          </cell>
        </row>
        <row r="224">
          <cell r="A224" t="str">
            <v>행정직원 호봉수당</v>
          </cell>
        </row>
        <row r="225">
          <cell r="A225" t="str">
            <v>행정직원 경력수당</v>
          </cell>
        </row>
        <row r="226">
          <cell r="A226" t="str">
            <v>행정실장 보직수당</v>
          </cell>
        </row>
        <row r="227">
          <cell r="A227" t="str">
            <v>사무국장겸임 보직수당</v>
          </cell>
        </row>
        <row r="228">
          <cell r="A228" t="str">
            <v>팀장 보직수당</v>
          </cell>
        </row>
        <row r="229">
          <cell r="A229" t="str">
            <v>행정직원 상여수당</v>
          </cell>
        </row>
        <row r="230">
          <cell r="A230" t="str">
            <v>베트남직원(행정,교무,과학) 상여수당</v>
          </cell>
        </row>
        <row r="231">
          <cell r="A231" t="str">
            <v>베트남직원(시설,운전) 상여수당</v>
          </cell>
        </row>
        <row r="232">
          <cell r="A232" t="str">
            <v>행정직원 주택보조수당</v>
          </cell>
        </row>
        <row r="233">
          <cell r="A233" t="str">
            <v>행정직원 연수비</v>
          </cell>
        </row>
        <row r="234">
          <cell r="A234" t="str">
            <v>행정직원 초과근무수당</v>
          </cell>
        </row>
        <row r="235">
          <cell r="A235" t="str">
            <v>베트남직원 초과근무수당</v>
          </cell>
        </row>
        <row r="236">
          <cell r="A236" t="str">
            <v>베트남직원 가산수당</v>
          </cell>
        </row>
        <row r="237">
          <cell r="A237" t="str">
            <v>베트남직원(행정,교무,과학) 사회보험</v>
          </cell>
        </row>
        <row r="238">
          <cell r="A238" t="str">
            <v>베트남직원(시설,운전) 사회보험</v>
          </cell>
        </row>
        <row r="239">
          <cell r="A239" t="str">
            <v>중등 전입보조</v>
          </cell>
        </row>
        <row r="240">
          <cell r="A240" t="str">
            <v>일용인부</v>
          </cell>
        </row>
        <row r="241">
          <cell r="A241" t="str">
            <v xml:space="preserve">특수아동보조강사(현지) </v>
          </cell>
        </row>
        <row r="242">
          <cell r="A242" t="str">
            <v>기타 시간강사</v>
          </cell>
        </row>
        <row r="243">
          <cell r="A243" t="str">
            <v>초등교원 퇴직적립금</v>
          </cell>
        </row>
        <row r="244">
          <cell r="A244" t="str">
            <v>초등원어민(영어) 퇴직적립금</v>
          </cell>
        </row>
        <row r="245">
          <cell r="A245" t="str">
            <v>교감 퇴직적립금</v>
          </cell>
        </row>
        <row r="246">
          <cell r="A246" t="str">
            <v>중등교원 퇴직적립금</v>
          </cell>
        </row>
        <row r="247">
          <cell r="A247" t="str">
            <v>중등원어민(영어) 퇴직적립금</v>
          </cell>
        </row>
        <row r="248">
          <cell r="A248" t="str">
            <v>실장 퇴직적립금</v>
          </cell>
        </row>
        <row r="249">
          <cell r="A249" t="str">
            <v>행정직원 퇴직적립금</v>
          </cell>
        </row>
        <row r="250">
          <cell r="A250" t="str">
            <v xml:space="preserve">전기요금 </v>
          </cell>
        </row>
        <row r="251">
          <cell r="A251" t="str">
            <v>전화요금</v>
          </cell>
        </row>
        <row r="252">
          <cell r="A252" t="str">
            <v xml:space="preserve">우편요금 </v>
          </cell>
        </row>
        <row r="253">
          <cell r="A253" t="str">
            <v>재정보증</v>
          </cell>
        </row>
        <row r="254">
          <cell r="A254" t="str">
            <v xml:space="preserve">화재보험 </v>
          </cell>
        </row>
        <row r="255">
          <cell r="A255" t="str">
            <v>초등 복사용지</v>
          </cell>
        </row>
        <row r="256">
          <cell r="A256" t="str">
            <v>초등 각종소모품구입</v>
          </cell>
        </row>
        <row r="257">
          <cell r="A257" t="str">
            <v>초등 사무용품 구입</v>
          </cell>
        </row>
        <row r="258">
          <cell r="A258" t="str">
            <v xml:space="preserve">초등 분필 구입비 </v>
          </cell>
        </row>
        <row r="259">
          <cell r="A259" t="str">
            <v>초등 특근 매식비</v>
          </cell>
        </row>
        <row r="260">
          <cell r="A260" t="str">
            <v xml:space="preserve">중등 복사용지 </v>
          </cell>
        </row>
        <row r="261">
          <cell r="A261" t="str">
            <v>중등 복사기소모품</v>
          </cell>
        </row>
        <row r="262">
          <cell r="A262" t="str">
            <v>중등 복사기유지보수</v>
          </cell>
        </row>
        <row r="263">
          <cell r="A263" t="str">
            <v>중등 사무용품 구입</v>
          </cell>
        </row>
        <row r="264">
          <cell r="A264" t="str">
            <v>중등 분필 구입비</v>
          </cell>
        </row>
        <row r="265">
          <cell r="A265" t="str">
            <v>중등 플로터용지구입</v>
          </cell>
        </row>
        <row r="266">
          <cell r="A266" t="str">
            <v xml:space="preserve">중등 플로터잉크구입 </v>
          </cell>
        </row>
        <row r="267">
          <cell r="A267" t="str">
            <v>중등 프린터유지보수</v>
          </cell>
        </row>
        <row r="268">
          <cell r="A268" t="str">
            <v>중등 등사기초안지및토너구입</v>
          </cell>
        </row>
        <row r="269">
          <cell r="A269" t="str">
            <v>중등 특근 매식비</v>
          </cell>
        </row>
        <row r="270">
          <cell r="A270" t="str">
            <v>행정 시설유지보수비</v>
          </cell>
        </row>
        <row r="271">
          <cell r="A271" t="str">
            <v>행정 복사용지</v>
          </cell>
        </row>
        <row r="272">
          <cell r="A272" t="str">
            <v>행정 복사기유지보수</v>
          </cell>
        </row>
        <row r="273">
          <cell r="A273" t="str">
            <v>행정 프린터유지보수</v>
          </cell>
        </row>
        <row r="274">
          <cell r="A274" t="str">
            <v>행정 인터넷이용료</v>
          </cell>
        </row>
        <row r="275">
          <cell r="A275" t="str">
            <v xml:space="preserve">행정 인터넷팩스이용료 </v>
          </cell>
        </row>
        <row r="276">
          <cell r="A276" t="str">
            <v>행정 사무용품 구입</v>
          </cell>
        </row>
        <row r="277">
          <cell r="A277" t="str">
            <v>행정 기타소모품</v>
          </cell>
        </row>
        <row r="278">
          <cell r="A278" t="str">
            <v>행정 차량유류비</v>
          </cell>
        </row>
        <row r="279">
          <cell r="A279" t="str">
            <v>행정 생수구입</v>
          </cell>
        </row>
        <row r="280">
          <cell r="A280" t="str">
            <v>행정 특근 매식비</v>
          </cell>
        </row>
        <row r="281">
          <cell r="A281" t="str">
            <v>초등 관내여비</v>
          </cell>
        </row>
        <row r="282">
          <cell r="A282" t="str">
            <v>초등 관외여비(베트남)</v>
          </cell>
        </row>
        <row r="283">
          <cell r="A283" t="str">
            <v>초등 국외출장(한국 등)</v>
          </cell>
        </row>
        <row r="284">
          <cell r="A284" t="str">
            <v>초등 수학여행 현지답사 및 학생인솔 여비</v>
          </cell>
        </row>
        <row r="285">
          <cell r="A285" t="str">
            <v>초등 현장체험학습답사 및 입장료</v>
          </cell>
        </row>
        <row r="286">
          <cell r="A286" t="str">
            <v>중등 관내여비</v>
          </cell>
        </row>
        <row r="287">
          <cell r="A287" t="str">
            <v>중등 관외여비(베트남)</v>
          </cell>
        </row>
        <row r="288">
          <cell r="A288" t="str">
            <v>중등 국외출장(한국 등)</v>
          </cell>
        </row>
        <row r="289">
          <cell r="A289" t="str">
            <v xml:space="preserve">중등 수학여행 현지답사 및 학생 인솔여비 </v>
          </cell>
        </row>
        <row r="290">
          <cell r="A290" t="str">
            <v xml:space="preserve">중등 현장체험학습 답사 </v>
          </cell>
        </row>
        <row r="291">
          <cell r="A291" t="str">
            <v xml:space="preserve">중등 입시현장지도(한국) </v>
          </cell>
        </row>
        <row r="292">
          <cell r="A292" t="str">
            <v>중등 학교홍보(한국) 여비</v>
          </cell>
        </row>
        <row r="293">
          <cell r="A293" t="str">
            <v>중등 명사초정프로그램 운영 여비</v>
          </cell>
        </row>
        <row r="294">
          <cell r="A294" t="str">
            <v>중등 명사초정프로그램 후속사업 운영 여비</v>
          </cell>
        </row>
        <row r="295">
          <cell r="A295" t="str">
            <v>중등 호치민 한국학교와 교류사업 운영 여비</v>
          </cell>
        </row>
        <row r="296">
          <cell r="A296" t="str">
            <v>중등 베트남외 학교와 교류사업운영 여비</v>
          </cell>
        </row>
        <row r="297">
          <cell r="A297" t="str">
            <v>중등 성교육강사초청 여비</v>
          </cell>
        </row>
        <row r="298">
          <cell r="A298" t="str">
            <v>행정 관내여비</v>
          </cell>
        </row>
        <row r="299">
          <cell r="A299" t="str">
            <v xml:space="preserve">행정 관외여비(베트남) </v>
          </cell>
        </row>
        <row r="300">
          <cell r="A300" t="str">
            <v>행정 국외출장(한국 등)</v>
          </cell>
        </row>
        <row r="301">
          <cell r="A301" t="str">
            <v xml:space="preserve">행정 국외출장(면접) </v>
          </cell>
        </row>
        <row r="302">
          <cell r="A302" t="str">
            <v xml:space="preserve">컴퓨터유지보수용역비 </v>
          </cell>
        </row>
        <row r="303">
          <cell r="A303" t="str">
            <v>학교경비용역비</v>
          </cell>
        </row>
        <row r="304">
          <cell r="A304" t="str">
            <v xml:space="preserve">학교청소용역비 </v>
          </cell>
        </row>
        <row r="305">
          <cell r="A305" t="str">
            <v xml:space="preserve">학교방역 </v>
          </cell>
        </row>
        <row r="306">
          <cell r="A306" t="str">
            <v xml:space="preserve">수목유지관리 </v>
          </cell>
        </row>
        <row r="307">
          <cell r="A307" t="str">
            <v>엘리베이터유지보수</v>
          </cell>
        </row>
        <row r="308">
          <cell r="A308" t="str">
            <v xml:space="preserve">회계법인용역비 </v>
          </cell>
        </row>
        <row r="309">
          <cell r="A309" t="str">
            <v xml:space="preserve">법률자문의뢰비 </v>
          </cell>
        </row>
        <row r="310">
          <cell r="A310" t="str">
            <v xml:space="preserve">기타용역비 </v>
          </cell>
        </row>
        <row r="311">
          <cell r="A311" t="str">
            <v xml:space="preserve">각종물품운임 수수료 </v>
          </cell>
        </row>
        <row r="312">
          <cell r="A312" t="str">
            <v>7인승 차량 지원</v>
          </cell>
        </row>
        <row r="313">
          <cell r="A313" t="str">
            <v xml:space="preserve">교직원체육대회 </v>
          </cell>
        </row>
        <row r="314">
          <cell r="A314" t="str">
            <v>교직원 동아리 지원비</v>
          </cell>
        </row>
        <row r="315">
          <cell r="A315" t="str">
            <v>교직원 베트남어 연수</v>
          </cell>
        </row>
        <row r="316">
          <cell r="A316" t="str">
            <v>교직원 영어 연수</v>
          </cell>
        </row>
        <row r="317">
          <cell r="A317" t="str">
            <v>교직원여행자보험</v>
          </cell>
        </row>
        <row r="318">
          <cell r="A318" t="str">
            <v xml:space="preserve">비자수수료 </v>
          </cell>
        </row>
        <row r="319">
          <cell r="A319" t="str">
            <v xml:space="preserve">이전비(부임,귀국) </v>
          </cell>
        </row>
        <row r="320">
          <cell r="A320" t="str">
            <v>교직원안전공제회비</v>
          </cell>
        </row>
        <row r="321">
          <cell r="A321" t="str">
            <v>토지임차료</v>
          </cell>
        </row>
        <row r="322">
          <cell r="A322" t="str">
            <v>초등 영어교재 구입</v>
          </cell>
        </row>
        <row r="323">
          <cell r="A323" t="str">
            <v>초등 영어보조교재 구입</v>
          </cell>
        </row>
        <row r="324">
          <cell r="A324" t="str">
            <v>초등 베트남어보조교재 구입</v>
          </cell>
        </row>
        <row r="325">
          <cell r="A325" t="str">
            <v xml:space="preserve">초등 영어독서활동교재 구입 </v>
          </cell>
        </row>
        <row r="326">
          <cell r="A326" t="str">
            <v xml:space="preserve">초등 교과서 신청 및 관리 </v>
          </cell>
        </row>
        <row r="327">
          <cell r="A327" t="str">
            <v>중등 학사력 제작</v>
          </cell>
        </row>
        <row r="328">
          <cell r="A328" t="str">
            <v>중등 플래너 제작</v>
          </cell>
        </row>
        <row r="329">
          <cell r="A329" t="str">
            <v>중등 영어교재 구입</v>
          </cell>
        </row>
        <row r="330">
          <cell r="A330" t="str">
            <v xml:space="preserve">중등 진로노트 제작 </v>
          </cell>
        </row>
        <row r="331">
          <cell r="A331" t="str">
            <v>중등 국어과 읽기자료 제작</v>
          </cell>
        </row>
        <row r="332">
          <cell r="A332" t="str">
            <v xml:space="preserve">중등 교과서(부교재) 신청 및 관리 </v>
          </cell>
        </row>
        <row r="333">
          <cell r="A333" t="str">
            <v>중등 영어원어민교재구입</v>
          </cell>
        </row>
        <row r="334">
          <cell r="A334" t="str">
            <v>중등 베트남어교재구입</v>
          </cell>
        </row>
        <row r="335">
          <cell r="A335" t="str">
            <v>중등 특례영어및부교재구입</v>
          </cell>
        </row>
        <row r="336">
          <cell r="A336" t="str">
            <v>초등 베트남어교재 제본</v>
          </cell>
        </row>
        <row r="337">
          <cell r="A337" t="str">
            <v>초등 영어저널 제본</v>
          </cell>
        </row>
        <row r="338">
          <cell r="A338" t="str">
            <v xml:space="preserve">초등 몰입교재 제본 </v>
          </cell>
        </row>
        <row r="339">
          <cell r="A339" t="str">
            <v>초등 영어독서활동 워크북 제본</v>
          </cell>
        </row>
        <row r="340">
          <cell r="A340" t="str">
            <v>초등 NEIS 교재 제본</v>
          </cell>
        </row>
        <row r="341">
          <cell r="A341" t="str">
            <v>중등 영어교재 제본</v>
          </cell>
        </row>
        <row r="342">
          <cell r="A342" t="str">
            <v>중등 영어저널 제본 $100*2회=</v>
          </cell>
        </row>
        <row r="343">
          <cell r="A343" t="str">
            <v>중등 영어원어민교재제본</v>
          </cell>
        </row>
        <row r="344">
          <cell r="A344" t="str">
            <v>중등 베트남어교재제본</v>
          </cell>
        </row>
        <row r="345">
          <cell r="A345" t="str">
            <v>중등 한국영어특례및부교재제본</v>
          </cell>
        </row>
        <row r="346">
          <cell r="A346" t="str">
            <v>초등 학습준비물 $40*390명=</v>
          </cell>
        </row>
        <row r="347">
          <cell r="A347" t="str">
            <v>초등 과학수업 준비물 $1,250*2회=</v>
          </cell>
        </row>
        <row r="348">
          <cell r="A348" t="str">
            <v>초등 체육수업 준비물 $3,000*2회=</v>
          </cell>
        </row>
        <row r="349">
          <cell r="A349" t="str">
            <v>초등 음악수업 준비물 $3,000*2회=</v>
          </cell>
        </row>
        <row r="350">
          <cell r="A350" t="str">
            <v>초등 미술수업 준비물 $3,000*2회=</v>
          </cell>
        </row>
        <row r="351">
          <cell r="A351" t="str">
            <v>초등 특수교육 준비물 $25*4명=</v>
          </cell>
        </row>
        <row r="352">
          <cell r="A352" t="str">
            <v>중등 과학수업 준비물 $1,250*2회=</v>
          </cell>
        </row>
        <row r="353">
          <cell r="A353" t="str">
            <v>중등 체육수업 준비물 $4,000*1회=</v>
          </cell>
        </row>
        <row r="354">
          <cell r="A354" t="str">
            <v>중등 음악수업 준비물 $750*2회=</v>
          </cell>
        </row>
        <row r="355">
          <cell r="A355" t="str">
            <v>중등 미술수업 준비물 $1,000*5회=</v>
          </cell>
        </row>
        <row r="356">
          <cell r="A356" t="str">
            <v>초등 과학수업 기자재 구입 $5,000*1회</v>
          </cell>
        </row>
        <row r="357">
          <cell r="A357" t="str">
            <v>초등 과학실의자 구입</v>
          </cell>
        </row>
        <row r="358">
          <cell r="A358" t="str">
            <v>중등 악기 구입 $2,000*1회=</v>
          </cell>
        </row>
        <row r="359">
          <cell r="A359" t="str">
            <v>도서구입 $2,500*2회=</v>
          </cell>
        </row>
        <row r="360">
          <cell r="A360" t="str">
            <v>도서행사운영비 $200*4회=</v>
          </cell>
        </row>
        <row r="361">
          <cell r="A361" t="str">
            <v>도서실 소모품비 $400*2회=</v>
          </cell>
        </row>
        <row r="362">
          <cell r="A362" t="str">
            <v>도서실명예사서운영 $5*20명*2회 =</v>
          </cell>
        </row>
        <row r="363">
          <cell r="A363" t="str">
            <v>입학식 $1,000*1회=</v>
          </cell>
        </row>
        <row r="364">
          <cell r="A364" t="str">
            <v>졸업식물품구입 $2,000*1식=</v>
          </cell>
        </row>
        <row r="365">
          <cell r="A365" t="str">
            <v>초등 인터내셔널데이 운영 $2,200*1회=</v>
          </cell>
        </row>
        <row r="366">
          <cell r="A366" t="str">
            <v>초등 영어저널 상품비 $5*300명=</v>
          </cell>
        </row>
        <row r="367">
          <cell r="A367" t="str">
            <v>중등 영어저널 상품비 $100*2회=</v>
          </cell>
        </row>
        <row r="368">
          <cell r="A368" t="str">
            <v>중등 외국어의날 운영 $1,200*1회=</v>
          </cell>
        </row>
        <row r="369">
          <cell r="A369" t="str">
            <v>중등 영자신문제작 퀴즈 상품 $400*1회=</v>
          </cell>
        </row>
        <row r="370">
          <cell r="A370" t="str">
            <v>중등 영어원어민저널 상품비</v>
          </cell>
        </row>
        <row r="371">
          <cell r="A371" t="str">
            <v>중등 베트남원어민저널 상품비</v>
          </cell>
        </row>
        <row r="372">
          <cell r="A372" t="str">
            <v>중등 English day</v>
          </cell>
        </row>
        <row r="373">
          <cell r="A373" t="str">
            <v>중듣 Vietnam day</v>
          </cell>
        </row>
        <row r="374">
          <cell r="A374" t="str">
            <v>중등 Festival</v>
          </cell>
        </row>
        <row r="375">
          <cell r="A375" t="str">
            <v>중등 영어한국교사반시상 상품비</v>
          </cell>
        </row>
        <row r="376">
          <cell r="A376" t="str">
            <v>중등 영어원어민반시상 상품비</v>
          </cell>
        </row>
        <row r="377">
          <cell r="A377" t="str">
            <v>중등 베트남어반시상 상품비</v>
          </cell>
        </row>
        <row r="378">
          <cell r="A378" t="str">
            <v xml:space="preserve">초등 문예행사 운영 </v>
          </cell>
        </row>
        <row r="379">
          <cell r="A379" t="str">
            <v>중등 문예행사 운영</v>
          </cell>
        </row>
        <row r="380">
          <cell r="A380" t="str">
            <v xml:space="preserve">중등 양성평등글짓기대회운영비(보건) </v>
          </cell>
        </row>
        <row r="381">
          <cell r="A381" t="str">
            <v>중등 플래너 교내행사 운영</v>
          </cell>
        </row>
        <row r="382">
          <cell r="A382" t="str">
            <v xml:space="preserve">중등 국어경시대회 운영 </v>
          </cell>
        </row>
        <row r="383">
          <cell r="A383" t="str">
            <v xml:space="preserve">중등 수학 경시대회 운영 </v>
          </cell>
        </row>
        <row r="384">
          <cell r="A384" t="str">
            <v xml:space="preserve">초등 생명교육 교내행사 운영 </v>
          </cell>
        </row>
        <row r="385">
          <cell r="A385" t="str">
            <v xml:space="preserve">초등 인성교육 교내행사 운영 </v>
          </cell>
        </row>
        <row r="386">
          <cell r="A386" t="str">
            <v xml:space="preserve">초등 진로교육 교내행사 운영 </v>
          </cell>
        </row>
        <row r="387">
          <cell r="A387" t="str">
            <v xml:space="preserve">초등 특수교육 교내행사 운영 </v>
          </cell>
        </row>
        <row r="388">
          <cell r="A388" t="str">
            <v>초등 사랑씨앗 운영</v>
          </cell>
        </row>
        <row r="389">
          <cell r="A389" t="str">
            <v>중등 역사 경시대회 운영</v>
          </cell>
        </row>
        <row r="390">
          <cell r="A390" t="str">
            <v xml:space="preserve">중등 경제 경시대회 운영 </v>
          </cell>
        </row>
        <row r="391">
          <cell r="A391" t="str">
            <v xml:space="preserve">중등 윤리 경시대회 운영 </v>
          </cell>
        </row>
        <row r="392">
          <cell r="A392" t="str">
            <v>중등 베트남 사회연구논문발표대회 운영</v>
          </cell>
        </row>
        <row r="393">
          <cell r="A393" t="str">
            <v>중등 베트남 사회토론대회 운영</v>
          </cell>
        </row>
        <row r="394">
          <cell r="A394" t="str">
            <v xml:space="preserve">중등 베트남 사회문화퀴즈대회 운영 </v>
          </cell>
        </row>
        <row r="395">
          <cell r="A395" t="str">
            <v>초등 과학의날 운영</v>
          </cell>
        </row>
        <row r="396">
          <cell r="A396" t="str">
            <v>초등 과학탐구대회 운영</v>
          </cell>
        </row>
        <row r="397">
          <cell r="A397" t="str">
            <v xml:space="preserve">초등 과학발명대회 운영 </v>
          </cell>
        </row>
        <row r="398">
          <cell r="A398" t="str">
            <v>초등 컴퓨터활용대회 운영</v>
          </cell>
        </row>
        <row r="399">
          <cell r="A399" t="str">
            <v>초등 UCC 제작대회</v>
          </cell>
        </row>
        <row r="400">
          <cell r="A400" t="str">
            <v xml:space="preserve">중등 과학경진대회 운영 </v>
          </cell>
        </row>
        <row r="401">
          <cell r="A401" t="str">
            <v xml:space="preserve">중등 별자리캠프 운영 </v>
          </cell>
        </row>
        <row r="402">
          <cell r="A402" t="str">
            <v xml:space="preserve">초등 관현악단 연주회 운영 </v>
          </cell>
        </row>
        <row r="403">
          <cell r="A403" t="str">
            <v xml:space="preserve">중등 음악대회 행사 운영 </v>
          </cell>
        </row>
        <row r="404">
          <cell r="A404" t="str">
            <v>초등 체육대회 운영</v>
          </cell>
        </row>
        <row r="405">
          <cell r="A405" t="str">
            <v xml:space="preserve">초등 다문화민속놀이 한마당 행사 운영 </v>
          </cell>
        </row>
        <row r="406">
          <cell r="A406" t="str">
            <v xml:space="preserve">초등 찬조공연 및 행사준비 </v>
          </cell>
        </row>
        <row r="407">
          <cell r="A407" t="str">
            <v xml:space="preserve">중등 체육대회 운영 </v>
          </cell>
        </row>
        <row r="408">
          <cell r="A408" t="str">
            <v>중등 하노이문화축제 운영</v>
          </cell>
        </row>
        <row r="409">
          <cell r="A409" t="str">
            <v xml:space="preserve">초등 KISH 아름다운 동행 문집제작 </v>
          </cell>
        </row>
        <row r="410">
          <cell r="A410" t="str">
            <v>초등 다문화멘토링활동 문집 제작</v>
          </cell>
        </row>
        <row r="411">
          <cell r="A411" t="str">
            <v>초등 부교재 제작</v>
          </cell>
        </row>
        <row r="412">
          <cell r="A412" t="str">
            <v>초등 영어저널인증 상장용지 제작</v>
          </cell>
        </row>
        <row r="413">
          <cell r="A413" t="str">
            <v xml:space="preserve">중등 학교신문 발간 </v>
          </cell>
        </row>
        <row r="414">
          <cell r="A414" t="str">
            <v xml:space="preserve">중등 교육계획서 제작 </v>
          </cell>
        </row>
        <row r="415">
          <cell r="A415" t="str">
            <v xml:space="preserve">중등 영자신문 제작 </v>
          </cell>
        </row>
        <row r="416">
          <cell r="A416" t="str">
            <v xml:space="preserve">중등 학교브로셔 제작 </v>
          </cell>
        </row>
        <row r="417">
          <cell r="A417" t="str">
            <v>중등 성적처리용 카드 및 기타용품</v>
          </cell>
        </row>
        <row r="418">
          <cell r="A418" t="str">
            <v xml:space="preserve">중등 시간관리시스템 및 출석부 구입 </v>
          </cell>
        </row>
        <row r="419">
          <cell r="A419" t="str">
            <v xml:space="preserve">중등 프로파일 제작 </v>
          </cell>
        </row>
        <row r="420">
          <cell r="A420" t="str">
            <v>중등 상장용지 등 각종 용지 인쇄</v>
          </cell>
        </row>
        <row r="421">
          <cell r="A421" t="str">
            <v xml:space="preserve">초등 프린터소모품 </v>
          </cell>
        </row>
        <row r="422">
          <cell r="A422" t="str">
            <v xml:space="preserve">초등 컴퓨터소모품구입 </v>
          </cell>
        </row>
        <row r="423">
          <cell r="A423" t="str">
            <v>초등 호스팅비용</v>
          </cell>
        </row>
        <row r="424">
          <cell r="A424" t="str">
            <v xml:space="preserve">초등 홈페이지 유지관리비 </v>
          </cell>
        </row>
        <row r="425">
          <cell r="A425" t="str">
            <v xml:space="preserve">초등 정보화기자재 수리비 </v>
          </cell>
        </row>
        <row r="426">
          <cell r="A426" t="str">
            <v xml:space="preserve">초등 소프트웨어 구입비 </v>
          </cell>
        </row>
        <row r="427">
          <cell r="A427" t="str">
            <v xml:space="preserve">초등 쿨메신저사용료 </v>
          </cell>
        </row>
        <row r="428">
          <cell r="A428" t="str">
            <v xml:space="preserve">초등 방송실 및 방송부 운영비 </v>
          </cell>
        </row>
        <row r="429">
          <cell r="A429" t="str">
            <v xml:space="preserve">중등 정보화기자재 수리비 </v>
          </cell>
        </row>
        <row r="430">
          <cell r="A430" t="str">
            <v xml:space="preserve">중등 소프트웨어 구입비 </v>
          </cell>
        </row>
        <row r="431">
          <cell r="A431" t="str">
            <v>중등 컴퓨터소모품 구입</v>
          </cell>
        </row>
        <row r="432">
          <cell r="A432" t="str">
            <v>중등 프린터기소모품 구입</v>
          </cell>
        </row>
        <row r="433">
          <cell r="A433" t="str">
            <v>초등 학급운영비</v>
          </cell>
        </row>
        <row r="434">
          <cell r="A434" t="str">
            <v xml:space="preserve">초등 청소,환경구성 </v>
          </cell>
        </row>
        <row r="435">
          <cell r="A435" t="str">
            <v xml:space="preserve">중등 학급운영비 </v>
          </cell>
        </row>
        <row r="436">
          <cell r="A436" t="str">
            <v>중등 청소,환경구성</v>
          </cell>
        </row>
        <row r="437">
          <cell r="A437" t="str">
            <v xml:space="preserve">초등 각종악기 보수 및 소모품 구입 </v>
          </cell>
        </row>
        <row r="438">
          <cell r="A438" t="str">
            <v xml:space="preserve">중등 음악 기자재수리 </v>
          </cell>
        </row>
        <row r="439">
          <cell r="A439" t="str">
            <v>초등 다문화학생 한글교육 강사료</v>
          </cell>
        </row>
        <row r="440">
          <cell r="A440" t="str">
            <v xml:space="preserve">초등 다문화학생 한글교육 교재비 </v>
          </cell>
        </row>
        <row r="441">
          <cell r="A441" t="str">
            <v xml:space="preserve">초등 디딤돌 수업 운영 강사료 </v>
          </cell>
        </row>
        <row r="442">
          <cell r="A442" t="str">
            <v xml:space="preserve">중등 디딤돌 수업 운영 강사료 </v>
          </cell>
        </row>
        <row r="443">
          <cell r="A443" t="str">
            <v xml:space="preserve">초등 캐칭업 강사비 영어 </v>
          </cell>
        </row>
        <row r="444">
          <cell r="A444" t="str">
            <v xml:space="preserve">초등 캐칭업 강사비 베트남어 </v>
          </cell>
        </row>
        <row r="445">
          <cell r="A445" t="str">
            <v xml:space="preserve">중등 캐칭업 강사비 배트남어 </v>
          </cell>
        </row>
        <row r="446">
          <cell r="A446" t="str">
            <v xml:space="preserve">초등 적성검사(6학년) </v>
          </cell>
        </row>
        <row r="447">
          <cell r="A447" t="str">
            <v xml:space="preserve">중등 표준화 검사 </v>
          </cell>
        </row>
        <row r="448">
          <cell r="A448" t="str">
            <v xml:space="preserve">중등 학부모 진학 설명회 </v>
          </cell>
        </row>
        <row r="449">
          <cell r="A449" t="str">
            <v>중등 모의고사출제수당</v>
          </cell>
        </row>
        <row r="450">
          <cell r="A450" t="str">
            <v xml:space="preserve">중등 모의면접 </v>
          </cell>
        </row>
        <row r="451">
          <cell r="A451" t="str">
            <v>중등 진로특강(12학년)</v>
          </cell>
        </row>
        <row r="452">
          <cell r="A452" t="str">
            <v xml:space="preserve">초등 국제교류 </v>
          </cell>
        </row>
        <row r="453">
          <cell r="A453" t="str">
            <v xml:space="preserve">중등 국제이해특강 </v>
          </cell>
        </row>
        <row r="454">
          <cell r="A454" t="str">
            <v xml:space="preserve">중등 현지학교 교류 </v>
          </cell>
        </row>
        <row r="455">
          <cell r="A455" t="str">
            <v>중등 학교홍보용 기념품 구입</v>
          </cell>
        </row>
        <row r="456">
          <cell r="A456" t="str">
            <v>중등 공개수업준비 물품구입</v>
          </cell>
        </row>
        <row r="457">
          <cell r="A457" t="str">
            <v>초등 학교폭력대책 자치위원회 운영</v>
          </cell>
        </row>
        <row r="458">
          <cell r="A458" t="str">
            <v>중등 학교폭력예방교육 강사비</v>
          </cell>
        </row>
        <row r="459">
          <cell r="A459" t="str">
            <v>중등 금연교육 강사비</v>
          </cell>
        </row>
        <row r="460">
          <cell r="A460" t="str">
            <v>중등 그린마일리지시스템 운영비</v>
          </cell>
        </row>
        <row r="461">
          <cell r="A461" t="str">
            <v>중등 성교육 강사비</v>
          </cell>
        </row>
        <row r="462">
          <cell r="A462" t="str">
            <v>중등 성교육 문화체험</v>
          </cell>
        </row>
        <row r="463">
          <cell r="A463" t="str">
            <v>초등 학부모연수</v>
          </cell>
        </row>
        <row r="464">
          <cell r="A464" t="str">
            <v xml:space="preserve">중등 단체봉사활동 차량지원 </v>
          </cell>
        </row>
        <row r="465">
          <cell r="A465" t="str">
            <v xml:space="preserve">중등 대외기관연계 봉사활동 </v>
          </cell>
        </row>
        <row r="466">
          <cell r="A466" t="str">
            <v>중등 지역사회연계 봉사활동</v>
          </cell>
        </row>
        <row r="467">
          <cell r="A467" t="str">
            <v xml:space="preserve">중등 명사초정프로그램 운영 </v>
          </cell>
        </row>
        <row r="468">
          <cell r="A468" t="str">
            <v>중등 명사초정프로그램 후속사업 운영</v>
          </cell>
        </row>
        <row r="469">
          <cell r="A469" t="str">
            <v xml:space="preserve">중등 국제학교간 동아리교류 운영 (스포츠) </v>
          </cell>
        </row>
        <row r="470">
          <cell r="A470" t="str">
            <v xml:space="preserve">중등 국제학교간 동아리교류 운영 (스포츠외) </v>
          </cell>
        </row>
        <row r="471">
          <cell r="A471" t="str">
            <v>중등 지역전문가 집단간 협약프로그램 운영</v>
          </cell>
        </row>
        <row r="472">
          <cell r="A472" t="str">
            <v xml:space="preserve">중등 호치민 한국학교와 교류사업 운영 </v>
          </cell>
        </row>
        <row r="473">
          <cell r="A473" t="str">
            <v xml:space="preserve">중등 베트남외 학교와 교류사업운영 </v>
          </cell>
        </row>
        <row r="474">
          <cell r="A474" t="str">
            <v>초등 자율동아리지도수당</v>
          </cell>
        </row>
        <row r="475">
          <cell r="A475" t="str">
            <v>중등 자율동아리지도수당</v>
          </cell>
        </row>
        <row r="476">
          <cell r="A476" t="str">
            <v>초등 한국어학당 강사료</v>
          </cell>
        </row>
        <row r="477">
          <cell r="A477" t="str">
            <v>초등 한국어학당 강의교재구입및제본</v>
          </cell>
        </row>
        <row r="478">
          <cell r="A478" t="str">
            <v>교생실습비</v>
          </cell>
        </row>
        <row r="479">
          <cell r="A479" t="str">
            <v xml:space="preserve">학생안전공제회비 </v>
          </cell>
        </row>
        <row r="480">
          <cell r="A480" t="str">
            <v xml:space="preserve">학생건강검진 </v>
          </cell>
        </row>
        <row r="481">
          <cell r="A481" t="str">
            <v xml:space="preserve">정서행동 특성검사 학생지원 </v>
          </cell>
        </row>
        <row r="482">
          <cell r="A482" t="str">
            <v>정서행동 특성교육 자료구입</v>
          </cell>
        </row>
        <row r="483">
          <cell r="A483" t="str">
            <v>의약품구입</v>
          </cell>
        </row>
        <row r="484">
          <cell r="A484" t="str">
            <v xml:space="preserve">보건실 소모품 구입 </v>
          </cell>
        </row>
        <row r="485">
          <cell r="A485" t="str">
            <v xml:space="preserve">응급처치 및 심폐소생술 자료구입 </v>
          </cell>
        </row>
        <row r="486">
          <cell r="A486" t="str">
            <v xml:space="preserve">보건교육 자료구입 </v>
          </cell>
        </row>
        <row r="487">
          <cell r="A487" t="str">
            <v xml:space="preserve">상담교구 및 검사지 구입 </v>
          </cell>
        </row>
        <row r="488">
          <cell r="A488" t="str">
            <v>상담자료 구입</v>
          </cell>
        </row>
        <row r="489">
          <cell r="A489" t="str">
            <v>초등 학생증 카드제작</v>
          </cell>
        </row>
        <row r="490">
          <cell r="A490" t="str">
            <v>중등 학생증 카드제작</v>
          </cell>
        </row>
        <row r="491">
          <cell r="A491" t="str">
            <v>멘토링꿈 장학금 물품구입</v>
          </cell>
        </row>
        <row r="492">
          <cell r="A492" t="str">
            <v>초등 학생자치회 운영</v>
          </cell>
        </row>
        <row r="493">
          <cell r="A493" t="str">
            <v>초등 학생간부수련회</v>
          </cell>
        </row>
        <row r="494">
          <cell r="A494" t="str">
            <v xml:space="preserve">중등 총학생회 운영 </v>
          </cell>
        </row>
        <row r="495">
          <cell r="A495" t="str">
            <v xml:space="preserve">중등 학생간부수련회 </v>
          </cell>
        </row>
        <row r="496">
          <cell r="A496" t="str">
            <v xml:space="preserve">초등 학생 동아리활동 지원 </v>
          </cell>
        </row>
        <row r="497">
          <cell r="A497" t="str">
            <v xml:space="preserve">초등 학생 자율동아리 운영 </v>
          </cell>
        </row>
        <row r="498">
          <cell r="A498" t="str">
            <v xml:space="preserve">초등 학교스포츠클럽 운영 </v>
          </cell>
        </row>
        <row r="499">
          <cell r="A499" t="str">
            <v xml:space="preserve">중등 학생 동아리활동 지원 </v>
          </cell>
        </row>
        <row r="500">
          <cell r="A500" t="str">
            <v xml:space="preserve">중등 학생 자율동아리 운영 </v>
          </cell>
        </row>
        <row r="501">
          <cell r="A501" t="str">
            <v xml:space="preserve">중등 학생 동아리 교구 구입 지원 </v>
          </cell>
        </row>
        <row r="502">
          <cell r="A502" t="str">
            <v xml:space="preserve">중등 동아리 외부 강사 운영비 </v>
          </cell>
        </row>
        <row r="503">
          <cell r="A503" t="str">
            <v>중등 학교스포츠클럽 운영</v>
          </cell>
        </row>
        <row r="504">
          <cell r="A504" t="str">
            <v>초등부서 협의회</v>
          </cell>
        </row>
        <row r="505">
          <cell r="A505" t="str">
            <v xml:space="preserve">초등장학 협의회 </v>
          </cell>
        </row>
        <row r="506">
          <cell r="A506" t="str">
            <v>초등원어민교사 간담회</v>
          </cell>
        </row>
        <row r="507">
          <cell r="A507" t="str">
            <v xml:space="preserve">중등부서 협의회 </v>
          </cell>
        </row>
        <row r="508">
          <cell r="A508" t="str">
            <v xml:space="preserve">중등교과 협의회 </v>
          </cell>
        </row>
        <row r="509">
          <cell r="A509" t="str">
            <v xml:space="preserve">중등원어민교사 간담회 </v>
          </cell>
        </row>
        <row r="510">
          <cell r="A510" t="str">
            <v>중등대학입시설명 협의회</v>
          </cell>
        </row>
        <row r="511">
          <cell r="A511" t="str">
            <v xml:space="preserve">사무직원 간담회 </v>
          </cell>
        </row>
        <row r="512">
          <cell r="A512" t="str">
            <v>교직원전체협의회</v>
          </cell>
        </row>
        <row r="513">
          <cell r="A513" t="str">
            <v>학교운영위원회협의회</v>
          </cell>
        </row>
        <row r="514">
          <cell r="A514" t="str">
            <v xml:space="preserve">이사회협의회 </v>
          </cell>
        </row>
        <row r="515">
          <cell r="A515" t="str">
            <v>교민행사협조 아동간식비</v>
          </cell>
        </row>
        <row r="516">
          <cell r="A516" t="str">
            <v>교직원 경조사 축조의금</v>
          </cell>
        </row>
        <row r="517">
          <cell r="A517" t="str">
            <v xml:space="preserve">유관기관 업무협의 </v>
          </cell>
        </row>
        <row r="518">
          <cell r="A518" t="str">
            <v xml:space="preserve">명절직원(베트남)격려 </v>
          </cell>
        </row>
        <row r="519">
          <cell r="A519" t="str">
            <v xml:space="preserve">접대용품 구입 </v>
          </cell>
        </row>
        <row r="520">
          <cell r="A520" t="str">
            <v xml:space="preserve">감사패제작 </v>
          </cell>
        </row>
        <row r="521">
          <cell r="A521" t="str">
            <v xml:space="preserve">업무관련 교직원격려 </v>
          </cell>
        </row>
        <row r="522">
          <cell r="A522" t="str">
            <v>초등 신전편입생 워크숍</v>
          </cell>
        </row>
        <row r="523">
          <cell r="A523" t="str">
            <v>초등 학부모대표회 운영</v>
          </cell>
        </row>
        <row r="524">
          <cell r="A524" t="str">
            <v xml:space="preserve">초등 공개수업 협의회비 </v>
          </cell>
        </row>
        <row r="525">
          <cell r="A525" t="str">
            <v>초등 다문화민속놀이한마당,멘토링활동 협의회</v>
          </cell>
        </row>
        <row r="526">
          <cell r="A526" t="str">
            <v>초등 한국어학당 간담회</v>
          </cell>
        </row>
        <row r="527">
          <cell r="A527" t="str">
            <v>중등 전입학심의위원회 협의회비</v>
          </cell>
        </row>
        <row r="528">
          <cell r="A528" t="str">
            <v xml:space="preserve">중등 학교신문발간 협의회 </v>
          </cell>
        </row>
        <row r="529">
          <cell r="A529" t="str">
            <v xml:space="preserve">중등 통일골든벨 협의회 </v>
          </cell>
        </row>
        <row r="530">
          <cell r="A530" t="str">
            <v xml:space="preserve">중등 공개수업 협의회비 </v>
          </cell>
        </row>
        <row r="531">
          <cell r="A531" t="str">
            <v xml:space="preserve">중등 교육지원봉사단 간담회 </v>
          </cell>
        </row>
        <row r="532">
          <cell r="A532" t="str">
            <v xml:space="preserve">중등 하노이문화축제 협의회 </v>
          </cell>
        </row>
        <row r="533">
          <cell r="A533" t="str">
            <v xml:space="preserve">중등 학부모회운영 </v>
          </cell>
        </row>
        <row r="534">
          <cell r="A534" t="str">
            <v>중등 한베가정지원프로그램 협의</v>
          </cell>
        </row>
        <row r="535">
          <cell r="A535" t="str">
            <v xml:space="preserve">중등 명사초정프로그램 운영 협의회 </v>
          </cell>
        </row>
        <row r="536">
          <cell r="A536" t="str">
            <v xml:space="preserve">중등 명사초정프로그램 후속사업 운영 협의회 </v>
          </cell>
        </row>
        <row r="537">
          <cell r="A537" t="str">
            <v xml:space="preserve">중등 국제학교간 동아리교류(스포츠외) 협의회 </v>
          </cell>
        </row>
        <row r="538">
          <cell r="A538" t="str">
            <v xml:space="preserve">중등 지역전문가 협약프로그램 운영 협의회 </v>
          </cell>
        </row>
        <row r="539">
          <cell r="A539" t="str">
            <v xml:space="preserve">중등 베트남외 한국학교와 교류사업운영 협의회 </v>
          </cell>
        </row>
        <row r="540">
          <cell r="A540" t="str">
            <v>중등 전교직원 워크샵</v>
          </cell>
        </row>
        <row r="541">
          <cell r="A541" t="str">
            <v xml:space="preserve">신규교직원 면접 진행비 및 워크샵운영비 </v>
          </cell>
        </row>
        <row r="542">
          <cell r="A542" t="str">
            <v>도서실 도서부운영비</v>
          </cell>
        </row>
        <row r="543">
          <cell r="A543" t="str">
            <v xml:space="preserve">초등 교실비품 구입 </v>
          </cell>
        </row>
        <row r="544">
          <cell r="A544" t="str">
            <v>초등 다기능 복사기 구매</v>
          </cell>
        </row>
        <row r="545">
          <cell r="A545" t="str">
            <v>초등 정보실 컴퓨터 교체</v>
          </cell>
        </row>
        <row r="546">
          <cell r="A546" t="str">
            <v>초등 수업연구용 캠코더 구입</v>
          </cell>
        </row>
        <row r="547">
          <cell r="A547" t="str">
            <v>초등 실물화상기 구입</v>
          </cell>
        </row>
        <row r="548">
          <cell r="A548" t="str">
            <v xml:space="preserve">초등 교무실 냉온정수기구입 </v>
          </cell>
        </row>
        <row r="549">
          <cell r="A549" t="str">
            <v>초등 노트북</v>
          </cell>
        </row>
        <row r="550">
          <cell r="A550" t="str">
            <v>초등 컴퓨터</v>
          </cell>
        </row>
        <row r="551">
          <cell r="A551" t="str">
            <v>초등 프린터기</v>
          </cell>
        </row>
        <row r="552">
          <cell r="A552" t="str">
            <v xml:space="preserve">중등 학교 행사촬영용 카메라 구입 </v>
          </cell>
        </row>
        <row r="553">
          <cell r="A553" t="str">
            <v xml:space="preserve">중등 체육행사용 캐노피 텐트구입 </v>
          </cell>
        </row>
        <row r="554">
          <cell r="A554" t="str">
            <v xml:space="preserve">중등 교무실 냉온정수기구입 </v>
          </cell>
        </row>
        <row r="555">
          <cell r="A555" t="str">
            <v>중등 프린터테이블</v>
          </cell>
        </row>
        <row r="556">
          <cell r="A556" t="str">
            <v>중등 노트북</v>
          </cell>
        </row>
        <row r="557">
          <cell r="A557" t="str">
            <v>중등 복사기</v>
          </cell>
        </row>
        <row r="558">
          <cell r="A558" t="str">
            <v>중등 성적처리용 OMR카드 보관함</v>
          </cell>
        </row>
        <row r="559">
          <cell r="A559" t="str">
            <v>중등 성적처리용 시험지함</v>
          </cell>
        </row>
        <row r="560">
          <cell r="A560" t="str">
            <v>중등 에어컨</v>
          </cell>
        </row>
        <row r="561">
          <cell r="A561" t="str">
            <v>중등 무전기</v>
          </cell>
        </row>
        <row r="562">
          <cell r="A562" t="str">
            <v>중등 영어분반실 TV</v>
          </cell>
        </row>
        <row r="563">
          <cell r="A563" t="str">
            <v xml:space="preserve">행정 학교비품구입 </v>
          </cell>
        </row>
        <row r="564">
          <cell r="A564" t="str">
            <v xml:space="preserve">행정 도서실 서가 구입 </v>
          </cell>
        </row>
        <row r="565">
          <cell r="A565" t="str">
            <v xml:space="preserve">과학실 시설 정비 </v>
          </cell>
        </row>
        <row r="566">
          <cell r="A566" t="str">
            <v xml:space="preserve">과학실 정보화시스템 구축 </v>
          </cell>
        </row>
        <row r="567">
          <cell r="A567" t="str">
            <v xml:space="preserve">과학 준비실 정비 </v>
          </cell>
        </row>
        <row r="568">
          <cell r="A568" t="str">
            <v xml:space="preserve">이동식농구대 설치 </v>
          </cell>
        </row>
        <row r="569">
          <cell r="A569" t="str">
            <v xml:space="preserve">배구지주 및 배구대 설치 </v>
          </cell>
        </row>
        <row r="570">
          <cell r="A570" t="str">
            <v>농구장 환경구성</v>
          </cell>
        </row>
        <row r="571">
          <cell r="A571" t="str">
            <v>체육관 안전펜스 설치</v>
          </cell>
        </row>
        <row r="572">
          <cell r="A572" t="str">
            <v>콘서트홀및체육관 음향,조명시설</v>
          </cell>
        </row>
        <row r="573">
          <cell r="A573" t="str">
            <v>골프장 천정공사</v>
          </cell>
        </row>
        <row r="574">
          <cell r="A574" t="str">
            <v>골프장 스크린방 설치</v>
          </cell>
        </row>
        <row r="575">
          <cell r="A575" t="str">
            <v>소규모시설 수선비</v>
          </cell>
        </row>
        <row r="576">
          <cell r="A576" t="str">
            <v>롤스크린 설치</v>
          </cell>
        </row>
        <row r="577">
          <cell r="A577" t="str">
            <v>방충망 설치</v>
          </cell>
        </row>
        <row r="578">
          <cell r="A578" t="str">
            <v>학교담장 그물망 설치</v>
          </cell>
        </row>
        <row r="579">
          <cell r="A579" t="str">
            <v>실내환경구성및화분구입</v>
          </cell>
        </row>
        <row r="580">
          <cell r="A580" t="str">
            <v xml:space="preserve">교사증축 </v>
          </cell>
        </row>
        <row r="581">
          <cell r="A581" t="str">
            <v xml:space="preserve">학교홍보관 구축 </v>
          </cell>
        </row>
        <row r="582">
          <cell r="A582" t="str">
            <v>초등 수학여행</v>
          </cell>
        </row>
        <row r="583">
          <cell r="A583" t="str">
            <v>초등 체험학습</v>
          </cell>
        </row>
        <row r="584">
          <cell r="A584" t="str">
            <v xml:space="preserve">중등 수학여행 </v>
          </cell>
        </row>
        <row r="585">
          <cell r="A585" t="str">
            <v xml:space="preserve">중등 체험학습 </v>
          </cell>
        </row>
        <row r="586">
          <cell r="A586" t="str">
            <v xml:space="preserve">간부수련회 </v>
          </cell>
        </row>
        <row r="587">
          <cell r="A587" t="str">
            <v>초등 방과후운영</v>
          </cell>
        </row>
        <row r="588">
          <cell r="A588" t="str">
            <v xml:space="preserve">중등 방과후운영 </v>
          </cell>
        </row>
        <row r="589">
          <cell r="A589" t="str">
            <v xml:space="preserve">초등 Year Book </v>
          </cell>
        </row>
        <row r="590">
          <cell r="A590" t="str">
            <v xml:space="preserve">중등 졸업앨범비 </v>
          </cell>
        </row>
        <row r="591">
          <cell r="A591" t="str">
            <v>통학버스임차료</v>
          </cell>
        </row>
        <row r="592">
          <cell r="A592" t="str">
            <v>통학버스인건비</v>
          </cell>
        </row>
        <row r="593">
          <cell r="A593" t="str">
            <v>초등 영어캠프운영비</v>
          </cell>
        </row>
        <row r="594">
          <cell r="A594" t="str">
            <v>중등 영어캠프운영비</v>
          </cell>
        </row>
        <row r="595">
          <cell r="A595" t="str">
            <v xml:space="preserve">베트남어자격증반 운영 </v>
          </cell>
        </row>
        <row r="596">
          <cell r="A596" t="str">
            <v>한국어능력시험</v>
          </cell>
        </row>
        <row r="597">
          <cell r="A597" t="str">
            <v>예비비</v>
          </cell>
        </row>
        <row r="598">
          <cell r="A598" t="str">
            <v>명시이월(특수학급운영강사비)</v>
          </cell>
        </row>
        <row r="599">
          <cell r="A599" t="str">
            <v>명시이월(토지임차료)</v>
          </cell>
        </row>
        <row r="600">
          <cell r="A600" t="str">
            <v>명시이월(특성화교육프로그램운영)</v>
          </cell>
        </row>
        <row r="601">
          <cell r="A601" t="str">
            <v>명시이월(방과후학교지원금)</v>
          </cell>
        </row>
        <row r="602">
          <cell r="A602" t="str">
            <v>명시이월(방송실구축)</v>
          </cell>
        </row>
        <row r="603">
          <cell r="A603" t="str">
            <v>명시이월(한국어능력시험운영비)</v>
          </cell>
        </row>
        <row r="604">
          <cell r="A604" t="str">
            <v>사고이월(골프장설치용품)</v>
          </cell>
        </row>
        <row r="605">
          <cell r="A605" t="str">
            <v>사고이월(골프장설치공사)</v>
          </cell>
        </row>
        <row r="606">
          <cell r="A606" t="str">
            <v>적립금</v>
          </cell>
        </row>
        <row r="607">
          <cell r="A607" t="str">
            <v xml:space="preserve">환차손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2:O72"/>
  <sheetViews>
    <sheetView showGridLines="0" view="pageBreakPreview" topLeftCell="A40" zoomScale="85" zoomScaleNormal="85" zoomScaleSheetLayoutView="85" workbookViewId="0">
      <selection activeCell="I21" sqref="I21"/>
    </sheetView>
  </sheetViews>
  <sheetFormatPr defaultColWidth="9" defaultRowHeight="16.5" x14ac:dyDescent="0.3"/>
  <cols>
    <col min="1" max="1" width="2.625" style="1" customWidth="1"/>
    <col min="2" max="3" width="4.625" style="1" customWidth="1"/>
    <col min="4" max="4" width="25.625" style="1" customWidth="1"/>
    <col min="5" max="9" width="17.625" style="1" customWidth="1"/>
    <col min="10" max="10" width="25.625" style="1" customWidth="1"/>
    <col min="11" max="11" width="9" style="1"/>
    <col min="12" max="13" width="4.625" style="1" customWidth="1"/>
    <col min="14" max="14" width="25.625" style="1" customWidth="1"/>
    <col min="15" max="15" width="70.625" style="1" customWidth="1"/>
    <col min="16" max="16384" width="9" style="1"/>
  </cols>
  <sheetData>
    <row r="2" spans="2:15" x14ac:dyDescent="0.3">
      <c r="B2" s="136" t="s">
        <v>0</v>
      </c>
      <c r="C2" s="136"/>
      <c r="D2" s="136"/>
      <c r="E2" s="136"/>
      <c r="F2" s="136"/>
      <c r="G2" s="136"/>
      <c r="H2" s="136"/>
      <c r="I2" s="136"/>
      <c r="J2" s="136"/>
    </row>
    <row r="3" spans="2:15" ht="26.25" customHeight="1" x14ac:dyDescent="0.3">
      <c r="B3" s="137" t="s">
        <v>1</v>
      </c>
      <c r="C3" s="137"/>
      <c r="D3" s="137"/>
      <c r="E3" s="137"/>
      <c r="F3" s="137"/>
      <c r="G3" s="137"/>
      <c r="H3" s="137"/>
      <c r="I3" s="137"/>
      <c r="J3" s="137"/>
      <c r="L3" s="137" t="s">
        <v>2</v>
      </c>
      <c r="M3" s="137"/>
      <c r="N3" s="137"/>
      <c r="O3" s="137"/>
    </row>
    <row r="4" spans="2:15" x14ac:dyDescent="0.3">
      <c r="B4" s="138" t="s">
        <v>3</v>
      </c>
      <c r="C4" s="138"/>
      <c r="D4" s="138"/>
      <c r="E4" s="138"/>
      <c r="F4" s="138"/>
      <c r="G4" s="138"/>
      <c r="H4" s="138"/>
      <c r="I4" s="138"/>
      <c r="J4" s="138"/>
    </row>
    <row r="5" spans="2:15" ht="17.25" thickBot="1" x14ac:dyDescent="0.35">
      <c r="B5" s="2" t="s">
        <v>4</v>
      </c>
      <c r="C5" s="3"/>
      <c r="D5" s="3"/>
      <c r="E5" s="3"/>
      <c r="F5" s="3"/>
      <c r="G5" s="3"/>
      <c r="H5" s="3"/>
      <c r="I5" s="4" t="s">
        <v>5</v>
      </c>
      <c r="J5" s="5" t="s">
        <v>6</v>
      </c>
    </row>
    <row r="6" spans="2:15" s="7" customFormat="1" ht="18" customHeight="1" thickTop="1" thickBot="1" x14ac:dyDescent="0.35">
      <c r="B6" s="139" t="s">
        <v>7</v>
      </c>
      <c r="C6" s="140"/>
      <c r="D6" s="140"/>
      <c r="E6" s="141" t="s">
        <v>8</v>
      </c>
      <c r="F6" s="6" t="s">
        <v>9</v>
      </c>
      <c r="G6" s="6" t="s">
        <v>10</v>
      </c>
      <c r="H6" s="141" t="s">
        <v>11</v>
      </c>
      <c r="I6" s="6" t="s">
        <v>12</v>
      </c>
      <c r="J6" s="143" t="s">
        <v>13</v>
      </c>
      <c r="L6" s="8" t="s">
        <v>14</v>
      </c>
      <c r="M6" s="9"/>
      <c r="N6" s="9"/>
      <c r="O6" s="145" t="s">
        <v>15</v>
      </c>
    </row>
    <row r="7" spans="2:15" s="7" customFormat="1" ht="18" customHeight="1" thickBot="1" x14ac:dyDescent="0.35">
      <c r="B7" s="10" t="s">
        <v>16</v>
      </c>
      <c r="C7" s="11" t="s">
        <v>17</v>
      </c>
      <c r="D7" s="12" t="s">
        <v>18</v>
      </c>
      <c r="E7" s="142"/>
      <c r="F7" s="13" t="s">
        <v>19</v>
      </c>
      <c r="G7" s="13" t="s">
        <v>20</v>
      </c>
      <c r="H7" s="142"/>
      <c r="I7" s="13" t="s">
        <v>21</v>
      </c>
      <c r="J7" s="144"/>
      <c r="L7" s="14" t="s">
        <v>22</v>
      </c>
      <c r="M7" s="15" t="s">
        <v>23</v>
      </c>
      <c r="N7" s="15" t="s">
        <v>24</v>
      </c>
      <c r="O7" s="146"/>
    </row>
    <row r="8" spans="2:15" x14ac:dyDescent="0.3">
      <c r="B8" s="16" t="s">
        <v>25</v>
      </c>
      <c r="C8" s="17"/>
      <c r="D8" s="18"/>
      <c r="E8" s="19">
        <f>SUM(E9,E14,E17)</f>
        <v>8348212</v>
      </c>
      <c r="F8" s="19">
        <f t="shared" ref="F8:I8" si="0">SUM(F9,F14,F17)</f>
        <v>0</v>
      </c>
      <c r="G8" s="19">
        <f t="shared" si="0"/>
        <v>8348212</v>
      </c>
      <c r="H8" s="19">
        <f t="shared" si="0"/>
        <v>8361830</v>
      </c>
      <c r="I8" s="19">
        <f t="shared" si="0"/>
        <v>13618</v>
      </c>
      <c r="J8" s="20"/>
      <c r="L8" s="21" t="s">
        <v>25</v>
      </c>
      <c r="M8" s="17"/>
      <c r="N8" s="17"/>
      <c r="O8" s="22"/>
    </row>
    <row r="9" spans="2:15" x14ac:dyDescent="0.3">
      <c r="B9" s="23"/>
      <c r="C9" s="24" t="s">
        <v>26</v>
      </c>
      <c r="D9" s="24"/>
      <c r="E9" s="25">
        <f>SUM(E10:E13)</f>
        <v>7167535</v>
      </c>
      <c r="F9" s="25">
        <f t="shared" ref="F9:I9" si="1">SUM(F10:F13)</f>
        <v>0</v>
      </c>
      <c r="G9" s="25">
        <f t="shared" si="1"/>
        <v>7167535</v>
      </c>
      <c r="H9" s="25">
        <f t="shared" si="1"/>
        <v>7155634</v>
      </c>
      <c r="I9" s="25">
        <f t="shared" si="1"/>
        <v>-11901</v>
      </c>
      <c r="J9" s="26"/>
      <c r="L9" s="27"/>
      <c r="M9" s="24" t="s">
        <v>26</v>
      </c>
      <c r="N9" s="28"/>
      <c r="O9" s="29"/>
    </row>
    <row r="10" spans="2:15" ht="48" x14ac:dyDescent="0.3">
      <c r="B10" s="30"/>
      <c r="C10" s="31"/>
      <c r="D10" s="32" t="s">
        <v>27</v>
      </c>
      <c r="E10" s="33">
        <v>420510</v>
      </c>
      <c r="F10" s="34"/>
      <c r="G10" s="35">
        <f>E10+F10</f>
        <v>420510</v>
      </c>
      <c r="H10" s="33">
        <v>396540</v>
      </c>
      <c r="I10" s="35">
        <f>H10-G10</f>
        <v>-23970</v>
      </c>
      <c r="J10" s="36" t="s">
        <v>28</v>
      </c>
      <c r="L10" s="37"/>
      <c r="M10" s="31"/>
      <c r="N10" s="38" t="s">
        <v>27</v>
      </c>
      <c r="O10" s="39" t="s">
        <v>29</v>
      </c>
    </row>
    <row r="11" spans="2:15" x14ac:dyDescent="0.3">
      <c r="B11" s="30"/>
      <c r="C11" s="31"/>
      <c r="D11" s="40" t="s">
        <v>30</v>
      </c>
      <c r="E11" s="33"/>
      <c r="F11" s="34"/>
      <c r="G11" s="35">
        <f t="shared" ref="G11:G13" si="2">E11+F11</f>
        <v>0</v>
      </c>
      <c r="H11" s="33"/>
      <c r="I11" s="35">
        <f t="shared" ref="I11:I13" si="3">H11-G11</f>
        <v>0</v>
      </c>
      <c r="J11" s="41"/>
      <c r="L11" s="37"/>
      <c r="M11" s="31"/>
      <c r="N11" s="42" t="s">
        <v>31</v>
      </c>
      <c r="O11" s="39" t="s">
        <v>32</v>
      </c>
    </row>
    <row r="12" spans="2:15" ht="48" x14ac:dyDescent="0.3">
      <c r="B12" s="30"/>
      <c r="C12" s="31"/>
      <c r="D12" s="40" t="s">
        <v>33</v>
      </c>
      <c r="E12" s="33">
        <v>6747025</v>
      </c>
      <c r="F12" s="34"/>
      <c r="G12" s="35">
        <f t="shared" si="2"/>
        <v>6747025</v>
      </c>
      <c r="H12" s="33">
        <v>6759094</v>
      </c>
      <c r="I12" s="35">
        <f t="shared" si="3"/>
        <v>12069</v>
      </c>
      <c r="J12" s="36" t="s">
        <v>34</v>
      </c>
      <c r="L12" s="37"/>
      <c r="M12" s="31"/>
      <c r="N12" s="42" t="s">
        <v>33</v>
      </c>
      <c r="O12" s="39" t="s">
        <v>35</v>
      </c>
    </row>
    <row r="13" spans="2:15" x14ac:dyDescent="0.3">
      <c r="B13" s="30"/>
      <c r="C13" s="43"/>
      <c r="D13" s="44" t="s">
        <v>36</v>
      </c>
      <c r="E13" s="33"/>
      <c r="F13" s="34"/>
      <c r="G13" s="35">
        <f t="shared" si="2"/>
        <v>0</v>
      </c>
      <c r="H13" s="33"/>
      <c r="I13" s="35">
        <f t="shared" si="3"/>
        <v>0</v>
      </c>
      <c r="J13" s="41"/>
      <c r="L13" s="37"/>
      <c r="M13" s="43"/>
      <c r="N13" s="45" t="s">
        <v>37</v>
      </c>
      <c r="O13" s="39" t="s">
        <v>38</v>
      </c>
    </row>
    <row r="14" spans="2:15" x14ac:dyDescent="0.3">
      <c r="B14" s="30"/>
      <c r="C14" s="24" t="s">
        <v>39</v>
      </c>
      <c r="D14" s="24"/>
      <c r="E14" s="46">
        <f>SUM(E15:E16)</f>
        <v>0</v>
      </c>
      <c r="F14" s="46">
        <f t="shared" ref="F14:I14" si="4">SUM(F15:F16)</f>
        <v>0</v>
      </c>
      <c r="G14" s="46">
        <f t="shared" si="4"/>
        <v>0</v>
      </c>
      <c r="H14" s="46">
        <f t="shared" si="4"/>
        <v>0</v>
      </c>
      <c r="I14" s="46">
        <f t="shared" si="4"/>
        <v>0</v>
      </c>
      <c r="J14" s="26"/>
      <c r="L14" s="37"/>
      <c r="M14" s="24" t="s">
        <v>39</v>
      </c>
      <c r="N14" s="28"/>
      <c r="O14" s="29"/>
    </row>
    <row r="15" spans="2:15" x14ac:dyDescent="0.3">
      <c r="B15" s="30"/>
      <c r="C15" s="31"/>
      <c r="D15" s="47" t="s">
        <v>39</v>
      </c>
      <c r="E15" s="33"/>
      <c r="F15" s="34"/>
      <c r="G15" s="35">
        <f t="shared" ref="G15:G16" si="5">E15+F15</f>
        <v>0</v>
      </c>
      <c r="H15" s="33"/>
      <c r="I15" s="35">
        <f t="shared" ref="I15:I16" si="6">H15-G15</f>
        <v>0</v>
      </c>
      <c r="J15" s="41"/>
      <c r="L15" s="37"/>
      <c r="M15" s="31"/>
      <c r="N15" s="48" t="s">
        <v>39</v>
      </c>
      <c r="O15" s="39" t="s">
        <v>40</v>
      </c>
    </row>
    <row r="16" spans="2:15" x14ac:dyDescent="0.3">
      <c r="B16" s="30"/>
      <c r="C16" s="31"/>
      <c r="D16" s="40" t="s">
        <v>41</v>
      </c>
      <c r="E16" s="33"/>
      <c r="F16" s="34"/>
      <c r="G16" s="35">
        <f t="shared" si="5"/>
        <v>0</v>
      </c>
      <c r="H16" s="33"/>
      <c r="I16" s="35">
        <f t="shared" si="6"/>
        <v>0</v>
      </c>
      <c r="J16" s="41"/>
      <c r="L16" s="37"/>
      <c r="M16" s="31"/>
      <c r="N16" s="42" t="s">
        <v>42</v>
      </c>
      <c r="O16" s="39" t="s">
        <v>43</v>
      </c>
    </row>
    <row r="17" spans="2:15" x14ac:dyDescent="0.3">
      <c r="B17" s="30"/>
      <c r="C17" s="24" t="s">
        <v>44</v>
      </c>
      <c r="D17" s="24"/>
      <c r="E17" s="46">
        <f>SUM(E18:E22)</f>
        <v>1180677</v>
      </c>
      <c r="F17" s="46">
        <f t="shared" ref="F17:I17" si="7">SUM(F18:F22)</f>
        <v>0</v>
      </c>
      <c r="G17" s="46">
        <f t="shared" si="7"/>
        <v>1180677</v>
      </c>
      <c r="H17" s="46">
        <f t="shared" si="7"/>
        <v>1206196</v>
      </c>
      <c r="I17" s="46">
        <f t="shared" si="7"/>
        <v>25519</v>
      </c>
      <c r="J17" s="26"/>
      <c r="L17" s="37"/>
      <c r="M17" s="24" t="s">
        <v>44</v>
      </c>
      <c r="N17" s="28"/>
      <c r="O17" s="29"/>
    </row>
    <row r="18" spans="2:15" x14ac:dyDescent="0.3">
      <c r="B18" s="30"/>
      <c r="C18" s="31"/>
      <c r="D18" s="49" t="s">
        <v>45</v>
      </c>
      <c r="E18" s="50">
        <v>668645</v>
      </c>
      <c r="F18" s="34"/>
      <c r="G18" s="51">
        <f t="shared" ref="G18:G22" si="8">E18+F18</f>
        <v>668645</v>
      </c>
      <c r="H18" s="128">
        <v>674125</v>
      </c>
      <c r="I18" s="51">
        <f t="shared" ref="I18:I22" si="9">H18-G18</f>
        <v>5480</v>
      </c>
      <c r="J18" s="41"/>
      <c r="L18" s="37"/>
      <c r="M18" s="31"/>
      <c r="N18" s="52" t="s">
        <v>45</v>
      </c>
      <c r="O18" s="39" t="s">
        <v>46</v>
      </c>
    </row>
    <row r="19" spans="2:15" x14ac:dyDescent="0.3">
      <c r="B19" s="30"/>
      <c r="C19" s="31"/>
      <c r="D19" s="40" t="s">
        <v>47</v>
      </c>
      <c r="E19" s="33">
        <v>233600</v>
      </c>
      <c r="F19" s="34"/>
      <c r="G19" s="35">
        <f t="shared" si="8"/>
        <v>233600</v>
      </c>
      <c r="H19" s="33">
        <v>221004</v>
      </c>
      <c r="I19" s="35">
        <f t="shared" si="9"/>
        <v>-12596</v>
      </c>
      <c r="J19" s="41"/>
      <c r="L19" s="37"/>
      <c r="M19" s="31"/>
      <c r="N19" s="42" t="s">
        <v>47</v>
      </c>
      <c r="O19" s="39" t="s">
        <v>48</v>
      </c>
    </row>
    <row r="20" spans="2:15" ht="27" x14ac:dyDescent="0.3">
      <c r="B20" s="30"/>
      <c r="C20" s="31"/>
      <c r="D20" s="40" t="s">
        <v>49</v>
      </c>
      <c r="E20" s="33">
        <v>237560</v>
      </c>
      <c r="F20" s="34"/>
      <c r="G20" s="35">
        <f t="shared" si="8"/>
        <v>237560</v>
      </c>
      <c r="H20" s="33">
        <v>230705</v>
      </c>
      <c r="I20" s="35">
        <f t="shared" si="9"/>
        <v>-6855</v>
      </c>
      <c r="J20" s="41"/>
      <c r="L20" s="37"/>
      <c r="M20" s="31"/>
      <c r="N20" s="42" t="s">
        <v>49</v>
      </c>
      <c r="O20" s="39" t="s">
        <v>50</v>
      </c>
    </row>
    <row r="21" spans="2:15" x14ac:dyDescent="0.3">
      <c r="B21" s="30"/>
      <c r="C21" s="31"/>
      <c r="D21" s="40" t="s">
        <v>51</v>
      </c>
      <c r="E21" s="33"/>
      <c r="F21" s="34"/>
      <c r="G21" s="35">
        <f t="shared" si="8"/>
        <v>0</v>
      </c>
      <c r="H21" s="33"/>
      <c r="I21" s="35">
        <f t="shared" si="9"/>
        <v>0</v>
      </c>
      <c r="J21" s="41"/>
      <c r="L21" s="37"/>
      <c r="M21" s="31"/>
      <c r="N21" s="42" t="s">
        <v>51</v>
      </c>
      <c r="O21" s="39" t="s">
        <v>52</v>
      </c>
    </row>
    <row r="22" spans="2:15" x14ac:dyDescent="0.3">
      <c r="B22" s="53"/>
      <c r="C22" s="54"/>
      <c r="D22" s="40" t="s">
        <v>53</v>
      </c>
      <c r="E22" s="33">
        <v>40872</v>
      </c>
      <c r="F22" s="34"/>
      <c r="G22" s="35">
        <f t="shared" si="8"/>
        <v>40872</v>
      </c>
      <c r="H22" s="33">
        <v>80362</v>
      </c>
      <c r="I22" s="35">
        <f t="shared" si="9"/>
        <v>39490</v>
      </c>
      <c r="J22" s="41"/>
      <c r="L22" s="55"/>
      <c r="M22" s="54"/>
      <c r="N22" s="42" t="s">
        <v>53</v>
      </c>
      <c r="O22" s="39" t="s">
        <v>54</v>
      </c>
    </row>
    <row r="23" spans="2:15" x14ac:dyDescent="0.3">
      <c r="B23" s="16" t="s">
        <v>55</v>
      </c>
      <c r="C23" s="56"/>
      <c r="D23" s="57"/>
      <c r="E23" s="19">
        <f>SUM(E24,E32,E34)</f>
        <v>2318490</v>
      </c>
      <c r="F23" s="19">
        <f t="shared" ref="F23:I23" si="10">SUM(F24,F32,F34)</f>
        <v>0</v>
      </c>
      <c r="G23" s="19">
        <f t="shared" si="10"/>
        <v>2318490</v>
      </c>
      <c r="H23" s="19">
        <f t="shared" si="10"/>
        <v>2340988</v>
      </c>
      <c r="I23" s="19">
        <f t="shared" si="10"/>
        <v>22498</v>
      </c>
      <c r="J23" s="20"/>
      <c r="L23" s="21" t="s">
        <v>55</v>
      </c>
      <c r="M23" s="56"/>
      <c r="N23" s="56"/>
      <c r="O23" s="22"/>
    </row>
    <row r="24" spans="2:15" x14ac:dyDescent="0.3">
      <c r="B24" s="23"/>
      <c r="C24" s="58" t="s">
        <v>56</v>
      </c>
      <c r="D24" s="59"/>
      <c r="E24" s="46">
        <f>SUM(E25:E31)</f>
        <v>2277383</v>
      </c>
      <c r="F24" s="46">
        <f t="shared" ref="F24:I24" si="11">SUM(F25:F31)</f>
        <v>0</v>
      </c>
      <c r="G24" s="46">
        <f t="shared" si="11"/>
        <v>2277383</v>
      </c>
      <c r="H24" s="46">
        <f t="shared" si="11"/>
        <v>2299881</v>
      </c>
      <c r="I24" s="46">
        <f t="shared" si="11"/>
        <v>22498</v>
      </c>
      <c r="J24" s="26"/>
      <c r="L24" s="27"/>
      <c r="M24" s="58" t="s">
        <v>56</v>
      </c>
      <c r="N24" s="60"/>
      <c r="O24" s="29"/>
    </row>
    <row r="25" spans="2:15" ht="27" x14ac:dyDescent="0.3">
      <c r="B25" s="30"/>
      <c r="C25" s="31"/>
      <c r="D25" s="61" t="s">
        <v>57</v>
      </c>
      <c r="E25" s="33">
        <v>1248000</v>
      </c>
      <c r="F25" s="34"/>
      <c r="G25" s="35">
        <f t="shared" ref="G25:G31" si="12">E25+F25</f>
        <v>1248000</v>
      </c>
      <c r="H25" s="33">
        <v>1295091</v>
      </c>
      <c r="I25" s="35">
        <f t="shared" ref="I25:I31" si="13">H25-G25</f>
        <v>47091</v>
      </c>
      <c r="J25" s="41"/>
      <c r="L25" s="37"/>
      <c r="M25" s="31"/>
      <c r="N25" s="52" t="s">
        <v>57</v>
      </c>
      <c r="O25" s="39" t="s">
        <v>58</v>
      </c>
    </row>
    <row r="26" spans="2:15" x14ac:dyDescent="0.3">
      <c r="B26" s="30"/>
      <c r="C26" s="31"/>
      <c r="D26" s="40" t="s">
        <v>59</v>
      </c>
      <c r="E26" s="33">
        <v>668800</v>
      </c>
      <c r="F26" s="34"/>
      <c r="G26" s="35">
        <f t="shared" si="12"/>
        <v>668800</v>
      </c>
      <c r="H26" s="33">
        <v>644207</v>
      </c>
      <c r="I26" s="35">
        <f t="shared" si="13"/>
        <v>-24593</v>
      </c>
      <c r="J26" s="41"/>
      <c r="L26" s="37"/>
      <c r="M26" s="31"/>
      <c r="N26" s="42" t="s">
        <v>59</v>
      </c>
      <c r="O26" s="39" t="s">
        <v>60</v>
      </c>
    </row>
    <row r="27" spans="2:15" x14ac:dyDescent="0.3">
      <c r="B27" s="30"/>
      <c r="C27" s="31"/>
      <c r="D27" s="40" t="s">
        <v>61</v>
      </c>
      <c r="E27" s="33"/>
      <c r="F27" s="34"/>
      <c r="G27" s="35">
        <f t="shared" si="12"/>
        <v>0</v>
      </c>
      <c r="H27" s="33"/>
      <c r="I27" s="35">
        <f t="shared" si="13"/>
        <v>0</v>
      </c>
      <c r="J27" s="41"/>
      <c r="L27" s="37"/>
      <c r="M27" s="31"/>
      <c r="N27" s="42" t="s">
        <v>61</v>
      </c>
      <c r="O27" s="39" t="s">
        <v>62</v>
      </c>
    </row>
    <row r="28" spans="2:15" x14ac:dyDescent="0.3">
      <c r="B28" s="30"/>
      <c r="C28" s="31"/>
      <c r="D28" s="40" t="s">
        <v>63</v>
      </c>
      <c r="E28" s="33">
        <v>175280</v>
      </c>
      <c r="F28" s="34"/>
      <c r="G28" s="35">
        <f t="shared" si="12"/>
        <v>175280</v>
      </c>
      <c r="H28" s="33">
        <v>175280</v>
      </c>
      <c r="I28" s="35">
        <f t="shared" si="13"/>
        <v>0</v>
      </c>
      <c r="J28" s="41"/>
      <c r="L28" s="37"/>
      <c r="M28" s="31"/>
      <c r="N28" s="42" t="s">
        <v>63</v>
      </c>
      <c r="O28" s="39" t="s">
        <v>64</v>
      </c>
    </row>
    <row r="29" spans="2:15" x14ac:dyDescent="0.3">
      <c r="B29" s="30"/>
      <c r="C29" s="31"/>
      <c r="D29" s="40" t="s">
        <v>65</v>
      </c>
      <c r="E29" s="33">
        <v>37078</v>
      </c>
      <c r="F29" s="34"/>
      <c r="G29" s="35">
        <f t="shared" si="12"/>
        <v>37078</v>
      </c>
      <c r="H29" s="33">
        <v>37078</v>
      </c>
      <c r="I29" s="35">
        <f t="shared" si="13"/>
        <v>0</v>
      </c>
      <c r="J29" s="41"/>
      <c r="L29" s="37"/>
      <c r="M29" s="31"/>
      <c r="N29" s="42" t="s">
        <v>65</v>
      </c>
      <c r="O29" s="39" t="s">
        <v>66</v>
      </c>
    </row>
    <row r="30" spans="2:15" x14ac:dyDescent="0.3">
      <c r="B30" s="30"/>
      <c r="C30" s="31"/>
      <c r="D30" s="40" t="s">
        <v>67</v>
      </c>
      <c r="E30" s="33"/>
      <c r="F30" s="34"/>
      <c r="G30" s="35">
        <f t="shared" si="12"/>
        <v>0</v>
      </c>
      <c r="H30" s="33"/>
      <c r="I30" s="35">
        <f t="shared" si="13"/>
        <v>0</v>
      </c>
      <c r="J30" s="41"/>
      <c r="L30" s="37"/>
      <c r="M30" s="31"/>
      <c r="N30" s="42" t="s">
        <v>67</v>
      </c>
      <c r="O30" s="39" t="s">
        <v>68</v>
      </c>
    </row>
    <row r="31" spans="2:15" ht="60" x14ac:dyDescent="0.3">
      <c r="B31" s="30"/>
      <c r="C31" s="31"/>
      <c r="D31" s="62" t="s">
        <v>69</v>
      </c>
      <c r="E31" s="33">
        <v>148225</v>
      </c>
      <c r="F31" s="34"/>
      <c r="G31" s="35">
        <f t="shared" si="12"/>
        <v>148225</v>
      </c>
      <c r="H31" s="33">
        <v>148225</v>
      </c>
      <c r="I31" s="35">
        <f t="shared" si="13"/>
        <v>0</v>
      </c>
      <c r="J31" s="36" t="s">
        <v>70</v>
      </c>
      <c r="L31" s="37"/>
      <c r="M31" s="31"/>
      <c r="N31" s="63" t="s">
        <v>69</v>
      </c>
      <c r="O31" s="39" t="s">
        <v>71</v>
      </c>
    </row>
    <row r="32" spans="2:15" x14ac:dyDescent="0.3">
      <c r="B32" s="30"/>
      <c r="C32" s="58" t="s">
        <v>72</v>
      </c>
      <c r="D32" s="59"/>
      <c r="E32" s="46">
        <f>SUM(E33)</f>
        <v>0</v>
      </c>
      <c r="F32" s="46">
        <f t="shared" ref="F32:I32" si="14">SUM(F33)</f>
        <v>0</v>
      </c>
      <c r="G32" s="46">
        <f t="shared" si="14"/>
        <v>0</v>
      </c>
      <c r="H32" s="46">
        <f t="shared" si="14"/>
        <v>0</v>
      </c>
      <c r="I32" s="46">
        <f t="shared" si="14"/>
        <v>0</v>
      </c>
      <c r="J32" s="26"/>
      <c r="L32" s="37"/>
      <c r="M32" s="58" t="s">
        <v>72</v>
      </c>
      <c r="N32" s="60"/>
      <c r="O32" s="29"/>
    </row>
    <row r="33" spans="2:15" x14ac:dyDescent="0.3">
      <c r="B33" s="30"/>
      <c r="C33" s="31"/>
      <c r="D33" s="47" t="s">
        <v>72</v>
      </c>
      <c r="E33" s="33"/>
      <c r="F33" s="34"/>
      <c r="G33" s="35">
        <f>E33+F33</f>
        <v>0</v>
      </c>
      <c r="H33" s="33"/>
      <c r="I33" s="35">
        <f>H33-G33</f>
        <v>0</v>
      </c>
      <c r="J33" s="41"/>
      <c r="L33" s="37"/>
      <c r="M33" s="31"/>
      <c r="N33" s="48" t="s">
        <v>72</v>
      </c>
      <c r="O33" s="39" t="s">
        <v>73</v>
      </c>
    </row>
    <row r="34" spans="2:15" x14ac:dyDescent="0.3">
      <c r="B34" s="30"/>
      <c r="C34" s="58" t="s">
        <v>74</v>
      </c>
      <c r="D34" s="59"/>
      <c r="E34" s="46">
        <f>SUM(E35)</f>
        <v>41107</v>
      </c>
      <c r="F34" s="46">
        <f t="shared" ref="F34:I34" si="15">SUM(F35)</f>
        <v>0</v>
      </c>
      <c r="G34" s="46">
        <f t="shared" si="15"/>
        <v>41107</v>
      </c>
      <c r="H34" s="46">
        <f t="shared" si="15"/>
        <v>41107</v>
      </c>
      <c r="I34" s="46">
        <f t="shared" si="15"/>
        <v>0</v>
      </c>
      <c r="J34" s="26"/>
      <c r="L34" s="37"/>
      <c r="M34" s="58" t="s">
        <v>74</v>
      </c>
      <c r="N34" s="60"/>
      <c r="O34" s="29"/>
    </row>
    <row r="35" spans="2:15" ht="67.5" x14ac:dyDescent="0.3">
      <c r="B35" s="53"/>
      <c r="C35" s="54"/>
      <c r="D35" s="61" t="s">
        <v>74</v>
      </c>
      <c r="E35" s="33">
        <v>41107</v>
      </c>
      <c r="F35" s="34"/>
      <c r="G35" s="35">
        <f>E35+F35</f>
        <v>41107</v>
      </c>
      <c r="H35" s="33">
        <v>41107</v>
      </c>
      <c r="I35" s="35">
        <f>H35-G35</f>
        <v>0</v>
      </c>
      <c r="J35" s="36" t="s">
        <v>75</v>
      </c>
      <c r="L35" s="55"/>
      <c r="M35" s="54"/>
      <c r="N35" s="52" t="s">
        <v>74</v>
      </c>
      <c r="O35" s="39" t="s">
        <v>76</v>
      </c>
    </row>
    <row r="36" spans="2:15" x14ac:dyDescent="0.3">
      <c r="B36" s="16" t="s">
        <v>77</v>
      </c>
      <c r="C36" s="56"/>
      <c r="D36" s="57"/>
      <c r="E36" s="19">
        <f>SUM(E37,E39,E41,E43)</f>
        <v>39115</v>
      </c>
      <c r="F36" s="19">
        <f t="shared" ref="F36:I36" si="16">SUM(F37,F39,F41,F43)</f>
        <v>0</v>
      </c>
      <c r="G36" s="19">
        <f t="shared" si="16"/>
        <v>39115</v>
      </c>
      <c r="H36" s="19">
        <f t="shared" si="16"/>
        <v>64362</v>
      </c>
      <c r="I36" s="19">
        <f t="shared" si="16"/>
        <v>25247</v>
      </c>
      <c r="J36" s="20"/>
      <c r="L36" s="21" t="s">
        <v>77</v>
      </c>
      <c r="M36" s="56"/>
      <c r="N36" s="56"/>
      <c r="O36" s="22"/>
    </row>
    <row r="37" spans="2:15" x14ac:dyDescent="0.3">
      <c r="B37" s="23"/>
      <c r="C37" s="58" t="s">
        <v>78</v>
      </c>
      <c r="D37" s="59"/>
      <c r="E37" s="46">
        <f>SUM(E38)</f>
        <v>15500</v>
      </c>
      <c r="F37" s="46">
        <f t="shared" ref="F37:I37" si="17">SUM(F38)</f>
        <v>0</v>
      </c>
      <c r="G37" s="46">
        <f t="shared" si="17"/>
        <v>15500</v>
      </c>
      <c r="H37" s="46">
        <f t="shared" si="17"/>
        <v>41362</v>
      </c>
      <c r="I37" s="46">
        <f t="shared" si="17"/>
        <v>25862</v>
      </c>
      <c r="J37" s="26"/>
      <c r="L37" s="27"/>
      <c r="M37" s="58" t="s">
        <v>78</v>
      </c>
      <c r="N37" s="60"/>
      <c r="O37" s="29"/>
    </row>
    <row r="38" spans="2:15" ht="84" x14ac:dyDescent="0.3">
      <c r="B38" s="30"/>
      <c r="C38" s="31"/>
      <c r="D38" s="47" t="s">
        <v>79</v>
      </c>
      <c r="E38" s="33">
        <v>15500</v>
      </c>
      <c r="F38" s="34"/>
      <c r="G38" s="35">
        <f>E38+F38</f>
        <v>15500</v>
      </c>
      <c r="H38" s="33">
        <v>41362</v>
      </c>
      <c r="I38" s="35">
        <f>H38-G38</f>
        <v>25862</v>
      </c>
      <c r="J38" s="64" t="s">
        <v>80</v>
      </c>
      <c r="L38" s="37"/>
      <c r="M38" s="31"/>
      <c r="N38" s="48" t="s">
        <v>81</v>
      </c>
      <c r="O38" s="39" t="s">
        <v>82</v>
      </c>
    </row>
    <row r="39" spans="2:15" x14ac:dyDescent="0.3">
      <c r="B39" s="30"/>
      <c r="C39" s="58" t="s">
        <v>83</v>
      </c>
      <c r="D39" s="59"/>
      <c r="E39" s="46">
        <f>SUM(E40)</f>
        <v>23000</v>
      </c>
      <c r="F39" s="46">
        <f t="shared" ref="F39:I39" si="18">SUM(F40)</f>
        <v>0</v>
      </c>
      <c r="G39" s="46">
        <f t="shared" si="18"/>
        <v>23000</v>
      </c>
      <c r="H39" s="46">
        <f t="shared" si="18"/>
        <v>23000</v>
      </c>
      <c r="I39" s="46">
        <f t="shared" si="18"/>
        <v>0</v>
      </c>
      <c r="J39" s="26"/>
      <c r="L39" s="37"/>
      <c r="M39" s="58" t="s">
        <v>83</v>
      </c>
      <c r="N39" s="60"/>
      <c r="O39" s="29"/>
    </row>
    <row r="40" spans="2:15" x14ac:dyDescent="0.3">
      <c r="B40" s="30"/>
      <c r="C40" s="31"/>
      <c r="D40" s="47" t="s">
        <v>83</v>
      </c>
      <c r="E40" s="33">
        <v>23000</v>
      </c>
      <c r="F40" s="34"/>
      <c r="G40" s="35">
        <f>E40+F40</f>
        <v>23000</v>
      </c>
      <c r="H40" s="33">
        <v>23000</v>
      </c>
      <c r="I40" s="35">
        <f>H40-G40</f>
        <v>0</v>
      </c>
      <c r="J40" s="36" t="s">
        <v>84</v>
      </c>
      <c r="L40" s="37"/>
      <c r="M40" s="31"/>
      <c r="N40" s="48" t="s">
        <v>83</v>
      </c>
      <c r="O40" s="39" t="s">
        <v>85</v>
      </c>
    </row>
    <row r="41" spans="2:15" x14ac:dyDescent="0.3">
      <c r="B41" s="30"/>
      <c r="C41" s="58" t="s">
        <v>86</v>
      </c>
      <c r="D41" s="59"/>
      <c r="E41" s="46">
        <f>SUM(E42)</f>
        <v>0</v>
      </c>
      <c r="F41" s="46">
        <f t="shared" ref="F41:I41" si="19">SUM(F42)</f>
        <v>0</v>
      </c>
      <c r="G41" s="46">
        <f t="shared" si="19"/>
        <v>0</v>
      </c>
      <c r="H41" s="46">
        <f t="shared" si="19"/>
        <v>0</v>
      </c>
      <c r="I41" s="46">
        <f t="shared" si="19"/>
        <v>0</v>
      </c>
      <c r="J41" s="26"/>
      <c r="L41" s="37"/>
      <c r="M41" s="58" t="s">
        <v>86</v>
      </c>
      <c r="N41" s="60"/>
      <c r="O41" s="29"/>
    </row>
    <row r="42" spans="2:15" x14ac:dyDescent="0.3">
      <c r="B42" s="30"/>
      <c r="C42" s="31"/>
      <c r="D42" s="47" t="s">
        <v>86</v>
      </c>
      <c r="E42" s="33"/>
      <c r="F42" s="34"/>
      <c r="G42" s="35">
        <f>E42+F42</f>
        <v>0</v>
      </c>
      <c r="H42" s="33"/>
      <c r="I42" s="35">
        <f>H42-G42</f>
        <v>0</v>
      </c>
      <c r="J42" s="41"/>
      <c r="L42" s="37"/>
      <c r="M42" s="31"/>
      <c r="N42" s="48" t="s">
        <v>86</v>
      </c>
      <c r="O42" s="39" t="s">
        <v>87</v>
      </c>
    </row>
    <row r="43" spans="2:15" x14ac:dyDescent="0.3">
      <c r="B43" s="30"/>
      <c r="C43" s="58" t="s">
        <v>88</v>
      </c>
      <c r="D43" s="59"/>
      <c r="E43" s="46">
        <f>SUM(E44)</f>
        <v>615</v>
      </c>
      <c r="F43" s="46">
        <f t="shared" ref="F43:I43" si="20">SUM(F44)</f>
        <v>0</v>
      </c>
      <c r="G43" s="46">
        <f t="shared" si="20"/>
        <v>615</v>
      </c>
      <c r="H43" s="46">
        <f t="shared" si="20"/>
        <v>0</v>
      </c>
      <c r="I43" s="46">
        <f t="shared" si="20"/>
        <v>-615</v>
      </c>
      <c r="J43" s="26"/>
      <c r="L43" s="37"/>
      <c r="M43" s="58" t="s">
        <v>88</v>
      </c>
      <c r="N43" s="60"/>
      <c r="O43" s="29"/>
    </row>
    <row r="44" spans="2:15" ht="27" x14ac:dyDescent="0.3">
      <c r="B44" s="30"/>
      <c r="C44" s="31"/>
      <c r="D44" s="61" t="s">
        <v>88</v>
      </c>
      <c r="E44" s="33">
        <v>615</v>
      </c>
      <c r="F44" s="34"/>
      <c r="G44" s="35">
        <f>E44+F44</f>
        <v>615</v>
      </c>
      <c r="H44" s="33"/>
      <c r="I44" s="35">
        <f>H44-G44</f>
        <v>-615</v>
      </c>
      <c r="J44" s="41"/>
      <c r="L44" s="37"/>
      <c r="M44" s="31"/>
      <c r="N44" s="52" t="s">
        <v>88</v>
      </c>
      <c r="O44" s="39" t="s">
        <v>89</v>
      </c>
    </row>
    <row r="45" spans="2:15" x14ac:dyDescent="0.3">
      <c r="B45" s="16" t="s">
        <v>90</v>
      </c>
      <c r="C45" s="56"/>
      <c r="D45" s="57"/>
      <c r="E45" s="19">
        <f>SUM(E46,E48)</f>
        <v>3118</v>
      </c>
      <c r="F45" s="19">
        <f t="shared" ref="F45:I45" si="21">SUM(F46,F48)</f>
        <v>0</v>
      </c>
      <c r="G45" s="19">
        <f t="shared" si="21"/>
        <v>3118</v>
      </c>
      <c r="H45" s="19">
        <f t="shared" si="21"/>
        <v>3118</v>
      </c>
      <c r="I45" s="19">
        <f t="shared" si="21"/>
        <v>0</v>
      </c>
      <c r="J45" s="20"/>
      <c r="L45" s="21" t="s">
        <v>90</v>
      </c>
      <c r="M45" s="56"/>
      <c r="N45" s="56"/>
      <c r="O45" s="22"/>
    </row>
    <row r="46" spans="2:15" x14ac:dyDescent="0.3">
      <c r="B46" s="23"/>
      <c r="C46" s="58" t="s">
        <v>91</v>
      </c>
      <c r="D46" s="59"/>
      <c r="E46" s="46">
        <f>SUM(E47)</f>
        <v>3118</v>
      </c>
      <c r="F46" s="46">
        <f t="shared" ref="F46:I46" si="22">SUM(F47)</f>
        <v>0</v>
      </c>
      <c r="G46" s="46">
        <f t="shared" si="22"/>
        <v>3118</v>
      </c>
      <c r="H46" s="46">
        <f t="shared" si="22"/>
        <v>3118</v>
      </c>
      <c r="I46" s="46">
        <f t="shared" si="22"/>
        <v>0</v>
      </c>
      <c r="J46" s="26"/>
      <c r="L46" s="27"/>
      <c r="M46" s="58" t="s">
        <v>91</v>
      </c>
      <c r="N46" s="60"/>
      <c r="O46" s="29"/>
    </row>
    <row r="47" spans="2:15" ht="27" x14ac:dyDescent="0.3">
      <c r="B47" s="30"/>
      <c r="C47" s="31"/>
      <c r="D47" s="47" t="s">
        <v>91</v>
      </c>
      <c r="E47" s="33">
        <v>3118</v>
      </c>
      <c r="F47" s="34"/>
      <c r="G47" s="35">
        <f>E47+F47</f>
        <v>3118</v>
      </c>
      <c r="H47" s="129">
        <v>3118</v>
      </c>
      <c r="I47" s="35">
        <f>H47-G47</f>
        <v>0</v>
      </c>
      <c r="J47" s="41"/>
      <c r="L47" s="37"/>
      <c r="M47" s="31"/>
      <c r="N47" s="48" t="s">
        <v>91</v>
      </c>
      <c r="O47" s="39" t="s">
        <v>92</v>
      </c>
    </row>
    <row r="48" spans="2:15" x14ac:dyDescent="0.3">
      <c r="B48" s="30"/>
      <c r="C48" s="58" t="s">
        <v>93</v>
      </c>
      <c r="D48" s="59"/>
      <c r="E48" s="46">
        <f>SUM(E49)</f>
        <v>0</v>
      </c>
      <c r="F48" s="46">
        <f t="shared" ref="F48:I48" si="23">SUM(F49)</f>
        <v>0</v>
      </c>
      <c r="G48" s="46">
        <f t="shared" si="23"/>
        <v>0</v>
      </c>
      <c r="H48" s="46">
        <f t="shared" si="23"/>
        <v>0</v>
      </c>
      <c r="I48" s="46">
        <f t="shared" si="23"/>
        <v>0</v>
      </c>
      <c r="J48" s="26"/>
      <c r="L48" s="37"/>
      <c r="M48" s="58" t="s">
        <v>93</v>
      </c>
      <c r="N48" s="60"/>
      <c r="O48" s="29"/>
    </row>
    <row r="49" spans="2:15" ht="27" x14ac:dyDescent="0.3">
      <c r="B49" s="53"/>
      <c r="C49" s="54"/>
      <c r="D49" s="61" t="s">
        <v>93</v>
      </c>
      <c r="E49" s="33"/>
      <c r="F49" s="34"/>
      <c r="G49" s="35">
        <f>E49+F49</f>
        <v>0</v>
      </c>
      <c r="H49" s="33"/>
      <c r="I49" s="35">
        <f>H49-G49</f>
        <v>0</v>
      </c>
      <c r="J49" s="41"/>
      <c r="L49" s="55"/>
      <c r="M49" s="54"/>
      <c r="N49" s="52" t="s">
        <v>93</v>
      </c>
      <c r="O49" s="39" t="s">
        <v>94</v>
      </c>
    </row>
    <row r="50" spans="2:15" x14ac:dyDescent="0.3">
      <c r="B50" s="16" t="s">
        <v>95</v>
      </c>
      <c r="C50" s="56"/>
      <c r="D50" s="57"/>
      <c r="E50" s="19">
        <f>SUM(E51)</f>
        <v>0</v>
      </c>
      <c r="F50" s="19">
        <f t="shared" ref="F50:I50" si="24">SUM(F51)</f>
        <v>0</v>
      </c>
      <c r="G50" s="19">
        <f t="shared" si="24"/>
        <v>0</v>
      </c>
      <c r="H50" s="19">
        <f t="shared" si="24"/>
        <v>0</v>
      </c>
      <c r="I50" s="19">
        <f t="shared" si="24"/>
        <v>0</v>
      </c>
      <c r="J50" s="20"/>
      <c r="L50" s="21" t="s">
        <v>95</v>
      </c>
      <c r="M50" s="56"/>
      <c r="N50" s="56"/>
      <c r="O50" s="22"/>
    </row>
    <row r="51" spans="2:15" x14ac:dyDescent="0.3">
      <c r="B51" s="23"/>
      <c r="C51" s="58" t="s">
        <v>95</v>
      </c>
      <c r="D51" s="59"/>
      <c r="E51" s="46">
        <f>SUM(E52:E53)</f>
        <v>0</v>
      </c>
      <c r="F51" s="46">
        <f t="shared" ref="F51:I51" si="25">SUM(F52:F53)</f>
        <v>0</v>
      </c>
      <c r="G51" s="46">
        <f t="shared" si="25"/>
        <v>0</v>
      </c>
      <c r="H51" s="46">
        <f t="shared" si="25"/>
        <v>0</v>
      </c>
      <c r="I51" s="46">
        <f t="shared" si="25"/>
        <v>0</v>
      </c>
      <c r="J51" s="26"/>
      <c r="L51" s="27"/>
      <c r="M51" s="58" t="s">
        <v>95</v>
      </c>
      <c r="N51" s="60"/>
      <c r="O51" s="29"/>
    </row>
    <row r="52" spans="2:15" x14ac:dyDescent="0.3">
      <c r="B52" s="30"/>
      <c r="C52" s="31"/>
      <c r="D52" s="61" t="s">
        <v>96</v>
      </c>
      <c r="E52" s="33"/>
      <c r="F52" s="34"/>
      <c r="G52" s="35">
        <f t="shared" ref="G52:G53" si="26">E52+F52</f>
        <v>0</v>
      </c>
      <c r="H52" s="33"/>
      <c r="I52" s="35">
        <f t="shared" ref="I52:I53" si="27">H52-G52</f>
        <v>0</v>
      </c>
      <c r="J52" s="41"/>
      <c r="L52" s="37"/>
      <c r="M52" s="31"/>
      <c r="N52" s="52" t="s">
        <v>96</v>
      </c>
      <c r="O52" s="39" t="s">
        <v>97</v>
      </c>
    </row>
    <row r="53" spans="2:15" x14ac:dyDescent="0.3">
      <c r="B53" s="30"/>
      <c r="C53" s="31"/>
      <c r="D53" s="62" t="s">
        <v>98</v>
      </c>
      <c r="E53" s="33"/>
      <c r="F53" s="34"/>
      <c r="G53" s="35">
        <f t="shared" si="26"/>
        <v>0</v>
      </c>
      <c r="H53" s="33"/>
      <c r="I53" s="35">
        <f t="shared" si="27"/>
        <v>0</v>
      </c>
      <c r="J53" s="41"/>
      <c r="L53" s="37"/>
      <c r="M53" s="31"/>
      <c r="N53" s="63" t="s">
        <v>98</v>
      </c>
      <c r="O53" s="39" t="s">
        <v>99</v>
      </c>
    </row>
    <row r="54" spans="2:15" x14ac:dyDescent="0.3">
      <c r="B54" s="16" t="s">
        <v>100</v>
      </c>
      <c r="C54" s="56"/>
      <c r="D54" s="57"/>
      <c r="E54" s="19">
        <f>SUM(E55,E57,E59,E61)</f>
        <v>0</v>
      </c>
      <c r="F54" s="19">
        <f t="shared" ref="F54:I54" si="28">SUM(F55,F57,F59,F61)</f>
        <v>0</v>
      </c>
      <c r="G54" s="19">
        <f t="shared" si="28"/>
        <v>0</v>
      </c>
      <c r="H54" s="19">
        <f t="shared" si="28"/>
        <v>0</v>
      </c>
      <c r="I54" s="19">
        <f t="shared" si="28"/>
        <v>0</v>
      </c>
      <c r="J54" s="20"/>
      <c r="L54" s="21" t="s">
        <v>100</v>
      </c>
      <c r="M54" s="56"/>
      <c r="N54" s="56"/>
      <c r="O54" s="22"/>
    </row>
    <row r="55" spans="2:15" x14ac:dyDescent="0.3">
      <c r="B55" s="30"/>
      <c r="C55" s="58" t="s">
        <v>101</v>
      </c>
      <c r="D55" s="59"/>
      <c r="E55" s="46">
        <f>SUM(E56)</f>
        <v>0</v>
      </c>
      <c r="F55" s="46">
        <f t="shared" ref="F55:I55" si="29">SUM(F56)</f>
        <v>0</v>
      </c>
      <c r="G55" s="46">
        <f t="shared" si="29"/>
        <v>0</v>
      </c>
      <c r="H55" s="46">
        <f t="shared" si="29"/>
        <v>0</v>
      </c>
      <c r="I55" s="46">
        <f t="shared" si="29"/>
        <v>0</v>
      </c>
      <c r="J55" s="26"/>
      <c r="L55" s="37"/>
      <c r="M55" s="58" t="s">
        <v>101</v>
      </c>
      <c r="N55" s="60"/>
      <c r="O55" s="29"/>
    </row>
    <row r="56" spans="2:15" ht="27" x14ac:dyDescent="0.3">
      <c r="B56" s="30"/>
      <c r="C56" s="31"/>
      <c r="D56" s="47" t="s">
        <v>101</v>
      </c>
      <c r="E56" s="33"/>
      <c r="F56" s="34"/>
      <c r="G56" s="35">
        <f>E56+F56</f>
        <v>0</v>
      </c>
      <c r="H56" s="33"/>
      <c r="I56" s="35">
        <f>H56-G56</f>
        <v>0</v>
      </c>
      <c r="J56" s="41"/>
      <c r="L56" s="37"/>
      <c r="M56" s="31"/>
      <c r="N56" s="48" t="s">
        <v>101</v>
      </c>
      <c r="O56" s="39" t="s">
        <v>102</v>
      </c>
    </row>
    <row r="57" spans="2:15" x14ac:dyDescent="0.3">
      <c r="B57" s="30"/>
      <c r="C57" s="58" t="s">
        <v>103</v>
      </c>
      <c r="D57" s="59"/>
      <c r="E57" s="46">
        <f>SUM(E58)</f>
        <v>0</v>
      </c>
      <c r="F57" s="46">
        <f t="shared" ref="F57:I57" si="30">SUM(F58)</f>
        <v>0</v>
      </c>
      <c r="G57" s="46">
        <f t="shared" si="30"/>
        <v>0</v>
      </c>
      <c r="H57" s="46">
        <f t="shared" si="30"/>
        <v>0</v>
      </c>
      <c r="I57" s="46">
        <f t="shared" si="30"/>
        <v>0</v>
      </c>
      <c r="J57" s="26"/>
      <c r="L57" s="37"/>
      <c r="M57" s="58" t="s">
        <v>103</v>
      </c>
      <c r="N57" s="60"/>
      <c r="O57" s="29"/>
    </row>
    <row r="58" spans="2:15" ht="40.5" x14ac:dyDescent="0.3">
      <c r="B58" s="30"/>
      <c r="C58" s="31"/>
      <c r="D58" s="47" t="s">
        <v>103</v>
      </c>
      <c r="E58" s="33"/>
      <c r="F58" s="34"/>
      <c r="G58" s="35">
        <f>E58+F58</f>
        <v>0</v>
      </c>
      <c r="H58" s="33"/>
      <c r="I58" s="35">
        <f>H58-G58</f>
        <v>0</v>
      </c>
      <c r="J58" s="41"/>
      <c r="L58" s="37"/>
      <c r="M58" s="31"/>
      <c r="N58" s="48" t="s">
        <v>103</v>
      </c>
      <c r="O58" s="39" t="s">
        <v>104</v>
      </c>
    </row>
    <row r="59" spans="2:15" x14ac:dyDescent="0.3">
      <c r="B59" s="30"/>
      <c r="C59" s="58" t="s">
        <v>105</v>
      </c>
      <c r="D59" s="59"/>
      <c r="E59" s="46">
        <f>SUM(E60)</f>
        <v>0</v>
      </c>
      <c r="F59" s="46">
        <f t="shared" ref="F59:I59" si="31">SUM(F60)</f>
        <v>0</v>
      </c>
      <c r="G59" s="46">
        <f t="shared" si="31"/>
        <v>0</v>
      </c>
      <c r="H59" s="46">
        <f t="shared" si="31"/>
        <v>0</v>
      </c>
      <c r="I59" s="46">
        <f t="shared" si="31"/>
        <v>0</v>
      </c>
      <c r="J59" s="26"/>
      <c r="L59" s="37"/>
      <c r="M59" s="58" t="s">
        <v>105</v>
      </c>
      <c r="N59" s="60"/>
      <c r="O59" s="29"/>
    </row>
    <row r="60" spans="2:15" x14ac:dyDescent="0.3">
      <c r="B60" s="30"/>
      <c r="C60" s="31"/>
      <c r="D60" s="47" t="s">
        <v>105</v>
      </c>
      <c r="E60" s="33"/>
      <c r="F60" s="34"/>
      <c r="G60" s="35">
        <f>E60+F60</f>
        <v>0</v>
      </c>
      <c r="H60" s="33"/>
      <c r="I60" s="35">
        <f>H60-G60</f>
        <v>0</v>
      </c>
      <c r="J60" s="41"/>
      <c r="L60" s="37"/>
      <c r="M60" s="31"/>
      <c r="N60" s="48" t="s">
        <v>105</v>
      </c>
      <c r="O60" s="39" t="s">
        <v>106</v>
      </c>
    </row>
    <row r="61" spans="2:15" x14ac:dyDescent="0.3">
      <c r="B61" s="30"/>
      <c r="C61" s="58" t="s">
        <v>107</v>
      </c>
      <c r="D61" s="59"/>
      <c r="E61" s="46">
        <f>SUM(E62)</f>
        <v>0</v>
      </c>
      <c r="F61" s="46">
        <f t="shared" ref="F61:I61" si="32">SUM(F62)</f>
        <v>0</v>
      </c>
      <c r="G61" s="46">
        <f t="shared" si="32"/>
        <v>0</v>
      </c>
      <c r="H61" s="46">
        <f t="shared" si="32"/>
        <v>0</v>
      </c>
      <c r="I61" s="46">
        <f t="shared" si="32"/>
        <v>0</v>
      </c>
      <c r="J61" s="26"/>
      <c r="L61" s="37"/>
      <c r="M61" s="58" t="s">
        <v>107</v>
      </c>
      <c r="N61" s="60"/>
      <c r="O61" s="29"/>
    </row>
    <row r="62" spans="2:15" ht="27" x14ac:dyDescent="0.3">
      <c r="B62" s="30"/>
      <c r="C62" s="31"/>
      <c r="D62" s="47" t="s">
        <v>107</v>
      </c>
      <c r="E62" s="33"/>
      <c r="F62" s="34"/>
      <c r="G62" s="35">
        <f>E62+F62</f>
        <v>0</v>
      </c>
      <c r="H62" s="33"/>
      <c r="I62" s="35">
        <f>H62-G62</f>
        <v>0</v>
      </c>
      <c r="J62" s="41"/>
      <c r="L62" s="37"/>
      <c r="M62" s="31"/>
      <c r="N62" s="48" t="s">
        <v>107</v>
      </c>
      <c r="O62" s="39" t="s">
        <v>108</v>
      </c>
    </row>
    <row r="63" spans="2:15" x14ac:dyDescent="0.3">
      <c r="B63" s="65" t="s">
        <v>109</v>
      </c>
      <c r="C63" s="66"/>
      <c r="D63" s="67"/>
      <c r="E63" s="68">
        <f>SUM(E64)</f>
        <v>1465687</v>
      </c>
      <c r="F63" s="68">
        <f t="shared" ref="F63:I63" si="33">SUM(F64)</f>
        <v>0</v>
      </c>
      <c r="G63" s="68">
        <f t="shared" si="33"/>
        <v>1465687</v>
      </c>
      <c r="H63" s="68">
        <f t="shared" si="33"/>
        <v>1465687</v>
      </c>
      <c r="I63" s="68">
        <f t="shared" si="33"/>
        <v>0</v>
      </c>
      <c r="J63" s="20"/>
      <c r="L63" s="69" t="s">
        <v>110</v>
      </c>
      <c r="M63" s="66"/>
      <c r="N63" s="66"/>
      <c r="O63" s="22"/>
    </row>
    <row r="64" spans="2:15" x14ac:dyDescent="0.3">
      <c r="B64" s="30"/>
      <c r="C64" s="70" t="s">
        <v>109</v>
      </c>
      <c r="D64" s="70"/>
      <c r="E64" s="46">
        <f>SUM(E65:E66)</f>
        <v>1465687</v>
      </c>
      <c r="F64" s="46">
        <f t="shared" ref="F64:I64" si="34">SUM(F65:F66)</f>
        <v>0</v>
      </c>
      <c r="G64" s="46">
        <f t="shared" si="34"/>
        <v>1465687</v>
      </c>
      <c r="H64" s="46">
        <f t="shared" si="34"/>
        <v>1465687</v>
      </c>
      <c r="I64" s="46">
        <f t="shared" si="34"/>
        <v>0</v>
      </c>
      <c r="J64" s="26"/>
      <c r="L64" s="37"/>
      <c r="M64" s="70" t="s">
        <v>110</v>
      </c>
      <c r="N64" s="71"/>
      <c r="O64" s="29"/>
    </row>
    <row r="65" spans="2:15" ht="27" x14ac:dyDescent="0.3">
      <c r="B65" s="30"/>
      <c r="C65" s="31"/>
      <c r="D65" s="61" t="s">
        <v>111</v>
      </c>
      <c r="E65" s="33"/>
      <c r="F65" s="72"/>
      <c r="G65" s="35">
        <f t="shared" ref="G65:G66" si="35">E65+F65</f>
        <v>0</v>
      </c>
      <c r="H65" s="33"/>
      <c r="I65" s="35">
        <f t="shared" ref="I65:I66" si="36">H65-G65</f>
        <v>0</v>
      </c>
      <c r="J65" s="41"/>
      <c r="L65" s="37"/>
      <c r="M65" s="31"/>
      <c r="N65" s="52" t="s">
        <v>112</v>
      </c>
      <c r="O65" s="39" t="s">
        <v>113</v>
      </c>
    </row>
    <row r="66" spans="2:15" ht="17.25" thickBot="1" x14ac:dyDescent="0.35">
      <c r="B66" s="53"/>
      <c r="C66" s="54"/>
      <c r="D66" s="40" t="s">
        <v>114</v>
      </c>
      <c r="E66" s="33">
        <v>1465687</v>
      </c>
      <c r="F66" s="72"/>
      <c r="G66" s="35">
        <f t="shared" si="35"/>
        <v>1465687</v>
      </c>
      <c r="H66" s="33">
        <v>1465687</v>
      </c>
      <c r="I66" s="35">
        <f t="shared" si="36"/>
        <v>0</v>
      </c>
      <c r="J66" s="41"/>
      <c r="L66" s="73"/>
      <c r="M66" s="74"/>
      <c r="N66" s="75" t="s">
        <v>115</v>
      </c>
      <c r="O66" s="76" t="s">
        <v>116</v>
      </c>
    </row>
    <row r="67" spans="2:15" ht="18" thickTop="1" thickBot="1" x14ac:dyDescent="0.35">
      <c r="B67" s="134" t="s">
        <v>117</v>
      </c>
      <c r="C67" s="135"/>
      <c r="D67" s="135"/>
      <c r="E67" s="77">
        <f>SUM(E8,E23,E36,E45,E50,E54,E63)</f>
        <v>12174622</v>
      </c>
      <c r="F67" s="77">
        <f>SUM(F8,F23,F36,F45,F50,F54,F63)</f>
        <v>0</v>
      </c>
      <c r="G67" s="77">
        <f>SUM(G8,G23,G36,G45,G50,G54,G63)</f>
        <v>12174622</v>
      </c>
      <c r="H67" s="77">
        <f>SUM(H8,H23,H36,H45,H50,H54,H63)</f>
        <v>12235985</v>
      </c>
      <c r="I67" s="77">
        <f>SUM(I8,I23,I36,I45,I50,I54,I63)</f>
        <v>61363</v>
      </c>
      <c r="J67" s="78"/>
    </row>
    <row r="68" spans="2:15" ht="17.25" thickTop="1" x14ac:dyDescent="0.3">
      <c r="B68" s="130"/>
      <c r="C68" s="130"/>
      <c r="D68" s="130"/>
      <c r="E68" s="130"/>
      <c r="F68" s="130"/>
      <c r="G68" s="130"/>
      <c r="H68" s="130"/>
      <c r="I68" s="130"/>
      <c r="J68" s="130"/>
    </row>
    <row r="69" spans="2:15" ht="4.5" customHeight="1" thickBot="1" x14ac:dyDescent="0.35">
      <c r="B69" s="131"/>
      <c r="C69" s="131"/>
      <c r="D69" s="131"/>
      <c r="E69" s="131"/>
      <c r="F69" s="131"/>
      <c r="G69" s="131"/>
      <c r="H69" s="131"/>
      <c r="I69" s="131"/>
      <c r="J69" s="131"/>
    </row>
    <row r="70" spans="2:15" ht="17.25" hidden="1" customHeight="1" thickTop="1" x14ac:dyDescent="0.3">
      <c r="B70" s="132" t="s">
        <v>118</v>
      </c>
      <c r="C70" s="132"/>
      <c r="D70" s="132"/>
      <c r="E70" s="132"/>
      <c r="F70" s="132"/>
      <c r="G70" s="132"/>
      <c r="H70" s="132"/>
      <c r="I70" s="132"/>
      <c r="J70" s="132"/>
    </row>
    <row r="71" spans="2:15" ht="159.75" hidden="1" customHeight="1" x14ac:dyDescent="0.3">
      <c r="B71" s="133" t="s">
        <v>119</v>
      </c>
      <c r="C71" s="133"/>
      <c r="D71" s="133"/>
      <c r="E71" s="133"/>
      <c r="F71" s="133"/>
      <c r="G71" s="133"/>
      <c r="H71" s="133"/>
      <c r="I71" s="133"/>
      <c r="J71" s="133"/>
    </row>
    <row r="72" spans="2:15" ht="17.25" thickTop="1" x14ac:dyDescent="0.3"/>
  </sheetData>
  <sheetProtection password="C4FC" sheet="1" formatCells="0" formatColumns="0" formatRows="0" insertColumns="0" insertRows="0" deleteColumns="0" deleteRows="0"/>
  <autoFilter ref="B7:J67"/>
  <mergeCells count="10">
    <mergeCell ref="B67:D67"/>
    <mergeCell ref="B2:J2"/>
    <mergeCell ref="B3:J3"/>
    <mergeCell ref="L3:O3"/>
    <mergeCell ref="B4:J4"/>
    <mergeCell ref="B6:D6"/>
    <mergeCell ref="E6:E7"/>
    <mergeCell ref="H6:H7"/>
    <mergeCell ref="J6:J7"/>
    <mergeCell ref="O6:O7"/>
  </mergeCells>
  <phoneticPr fontId="3" type="noConversion"/>
  <pageMargins left="0.25" right="0.25" top="0.75" bottom="0.75" header="0.3" footer="0.3"/>
  <pageSetup paperSize="9" scale="3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2:Q81"/>
  <sheetViews>
    <sheetView showGridLines="0" tabSelected="1" view="pageBreakPreview" topLeftCell="A43" zoomScale="85" zoomScaleNormal="85" zoomScaleSheetLayoutView="85" workbookViewId="0">
      <selection activeCell="F14" sqref="F14"/>
    </sheetView>
  </sheetViews>
  <sheetFormatPr defaultColWidth="9" defaultRowHeight="16.5" x14ac:dyDescent="0.3"/>
  <cols>
    <col min="1" max="1" width="2.625" style="1" customWidth="1"/>
    <col min="2" max="3" width="4.625" style="1" customWidth="1"/>
    <col min="4" max="4" width="25.625" style="1" customWidth="1"/>
    <col min="5" max="11" width="17.625" style="1" customWidth="1"/>
    <col min="12" max="12" width="25.625" style="1" customWidth="1"/>
    <col min="13" max="13" width="9" style="1"/>
    <col min="14" max="15" width="4.625" style="1" customWidth="1"/>
    <col min="16" max="16" width="25.625" style="1" customWidth="1"/>
    <col min="17" max="17" width="70.625" style="1" customWidth="1"/>
    <col min="18" max="16384" width="9" style="1"/>
  </cols>
  <sheetData>
    <row r="2" spans="2:17" x14ac:dyDescent="0.3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2:17" ht="26.25" customHeight="1" x14ac:dyDescent="0.3">
      <c r="B3" s="137" t="s">
        <v>120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N3" s="137" t="s">
        <v>121</v>
      </c>
      <c r="O3" s="137"/>
      <c r="P3" s="137"/>
      <c r="Q3" s="137"/>
    </row>
    <row r="4" spans="2:17" x14ac:dyDescent="0.3">
      <c r="B4" s="149" t="s">
        <v>122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2:17" ht="17.25" thickBot="1" x14ac:dyDescent="0.35">
      <c r="B5" s="2" t="s">
        <v>123</v>
      </c>
      <c r="C5" s="3"/>
      <c r="D5" s="3"/>
      <c r="E5" s="3"/>
      <c r="F5" s="3"/>
      <c r="G5" s="3"/>
      <c r="H5" s="3"/>
      <c r="I5" s="3"/>
      <c r="J5" s="3"/>
      <c r="K5" s="4" t="s">
        <v>124</v>
      </c>
      <c r="L5" s="5" t="s">
        <v>125</v>
      </c>
    </row>
    <row r="6" spans="2:17" s="80" customFormat="1" ht="18" customHeight="1" thickTop="1" x14ac:dyDescent="0.3">
      <c r="B6" s="150" t="s">
        <v>126</v>
      </c>
      <c r="C6" s="151"/>
      <c r="D6" s="151"/>
      <c r="E6" s="141" t="s">
        <v>127</v>
      </c>
      <c r="F6" s="151" t="s">
        <v>128</v>
      </c>
      <c r="G6" s="151"/>
      <c r="H6" s="152"/>
      <c r="I6" s="79" t="s">
        <v>129</v>
      </c>
      <c r="J6" s="153" t="s">
        <v>130</v>
      </c>
      <c r="K6" s="79" t="s">
        <v>131</v>
      </c>
      <c r="L6" s="155" t="s">
        <v>132</v>
      </c>
      <c r="N6" s="81" t="s">
        <v>133</v>
      </c>
      <c r="O6" s="81"/>
      <c r="P6" s="81"/>
      <c r="Q6" s="157" t="s">
        <v>134</v>
      </c>
    </row>
    <row r="7" spans="2:17" s="80" customFormat="1" ht="18" customHeight="1" x14ac:dyDescent="0.3">
      <c r="B7" s="82" t="s">
        <v>16</v>
      </c>
      <c r="C7" s="83" t="s">
        <v>17</v>
      </c>
      <c r="D7" s="84" t="s">
        <v>18</v>
      </c>
      <c r="E7" s="142"/>
      <c r="F7" s="85" t="s">
        <v>135</v>
      </c>
      <c r="G7" s="86" t="s">
        <v>136</v>
      </c>
      <c r="H7" s="86" t="s">
        <v>137</v>
      </c>
      <c r="I7" s="87" t="s">
        <v>138</v>
      </c>
      <c r="J7" s="154"/>
      <c r="K7" s="87" t="s">
        <v>139</v>
      </c>
      <c r="L7" s="156"/>
      <c r="N7" s="81" t="s">
        <v>140</v>
      </c>
      <c r="O7" s="81" t="s">
        <v>141</v>
      </c>
      <c r="P7" s="81" t="s">
        <v>142</v>
      </c>
      <c r="Q7" s="158"/>
    </row>
    <row r="8" spans="2:17" x14ac:dyDescent="0.3">
      <c r="B8" s="88" t="s">
        <v>143</v>
      </c>
      <c r="C8" s="89"/>
      <c r="D8" s="90"/>
      <c r="E8" s="91">
        <f>SUM(E9,E11,E13)</f>
        <v>6139668</v>
      </c>
      <c r="F8" s="91">
        <f t="shared" ref="F8:K8" si="0">SUM(F9,F11,F13)</f>
        <v>0</v>
      </c>
      <c r="G8" s="91">
        <f t="shared" si="0"/>
        <v>0</v>
      </c>
      <c r="H8" s="91">
        <f t="shared" si="0"/>
        <v>0</v>
      </c>
      <c r="I8" s="91">
        <f t="shared" si="0"/>
        <v>6139668</v>
      </c>
      <c r="J8" s="91">
        <f t="shared" si="0"/>
        <v>6020024.1900000004</v>
      </c>
      <c r="K8" s="91">
        <f t="shared" si="0"/>
        <v>-119643.80999999959</v>
      </c>
      <c r="L8" s="92"/>
      <c r="N8" s="93" t="s">
        <v>144</v>
      </c>
      <c r="O8" s="89"/>
      <c r="P8" s="90"/>
      <c r="Q8" s="94"/>
    </row>
    <row r="9" spans="2:17" x14ac:dyDescent="0.3">
      <c r="B9" s="30"/>
      <c r="C9" s="95" t="s">
        <v>145</v>
      </c>
      <c r="D9" s="96"/>
      <c r="E9" s="97">
        <f>SUM(E10)</f>
        <v>4692800</v>
      </c>
      <c r="F9" s="97">
        <f t="shared" ref="F9:K9" si="1">SUM(F10)</f>
        <v>0</v>
      </c>
      <c r="G9" s="97">
        <f t="shared" si="1"/>
        <v>0</v>
      </c>
      <c r="H9" s="97">
        <f t="shared" si="1"/>
        <v>0</v>
      </c>
      <c r="I9" s="97">
        <f t="shared" si="1"/>
        <v>4692800</v>
      </c>
      <c r="J9" s="97">
        <f t="shared" si="1"/>
        <v>4691151.1900000004</v>
      </c>
      <c r="K9" s="97">
        <f t="shared" si="1"/>
        <v>-1648.8099999995902</v>
      </c>
      <c r="L9" s="98"/>
      <c r="N9" s="99"/>
      <c r="O9" s="95" t="s">
        <v>146</v>
      </c>
      <c r="P9" s="96"/>
      <c r="Q9" s="24"/>
    </row>
    <row r="10" spans="2:17" ht="27" x14ac:dyDescent="0.3">
      <c r="B10" s="30"/>
      <c r="C10" s="43"/>
      <c r="D10" s="100" t="s">
        <v>147</v>
      </c>
      <c r="E10" s="101">
        <v>4692800</v>
      </c>
      <c r="F10" s="101"/>
      <c r="G10" s="101"/>
      <c r="H10" s="101"/>
      <c r="I10" s="102">
        <f>+E10+F10+G10+H10</f>
        <v>4692800</v>
      </c>
      <c r="J10" s="103">
        <v>4691151.1900000004</v>
      </c>
      <c r="K10" s="102">
        <f>+J10-I10</f>
        <v>-1648.8099999995902</v>
      </c>
      <c r="L10" s="104" t="s">
        <v>148</v>
      </c>
      <c r="N10" s="99"/>
      <c r="O10" s="43"/>
      <c r="P10" s="100" t="s">
        <v>146</v>
      </c>
      <c r="Q10" s="105" t="s">
        <v>149</v>
      </c>
    </row>
    <row r="11" spans="2:17" x14ac:dyDescent="0.3">
      <c r="B11" s="30"/>
      <c r="C11" s="95" t="s">
        <v>150</v>
      </c>
      <c r="D11" s="96"/>
      <c r="E11" s="97">
        <f>SUM(E12)</f>
        <v>1446868</v>
      </c>
      <c r="F11" s="97">
        <f t="shared" ref="F11:K11" si="2">SUM(F12)</f>
        <v>0</v>
      </c>
      <c r="G11" s="97">
        <f t="shared" si="2"/>
        <v>0</v>
      </c>
      <c r="H11" s="97">
        <f t="shared" si="2"/>
        <v>0</v>
      </c>
      <c r="I11" s="97">
        <f t="shared" si="2"/>
        <v>1446868</v>
      </c>
      <c r="J11" s="97">
        <f t="shared" si="2"/>
        <v>1328873</v>
      </c>
      <c r="K11" s="97">
        <f t="shared" si="2"/>
        <v>-117995</v>
      </c>
      <c r="L11" s="106"/>
      <c r="N11" s="99"/>
      <c r="O11" s="95" t="s">
        <v>151</v>
      </c>
      <c r="P11" s="96"/>
      <c r="Q11" s="24"/>
    </row>
    <row r="12" spans="2:17" ht="36" x14ac:dyDescent="0.3">
      <c r="B12" s="30"/>
      <c r="C12" s="43"/>
      <c r="D12" s="100" t="s">
        <v>151</v>
      </c>
      <c r="E12" s="101">
        <v>1446868</v>
      </c>
      <c r="F12" s="101"/>
      <c r="G12" s="101"/>
      <c r="H12" s="101"/>
      <c r="I12" s="102">
        <f t="shared" ref="I12:I76" si="3">+E12+F12+G12+H12</f>
        <v>1446868</v>
      </c>
      <c r="J12" s="103">
        <v>1328873</v>
      </c>
      <c r="K12" s="102">
        <f t="shared" ref="K12:K76" si="4">+J12-I12</f>
        <v>-117995</v>
      </c>
      <c r="L12" s="104" t="s">
        <v>152</v>
      </c>
      <c r="N12" s="99"/>
      <c r="O12" s="43"/>
      <c r="P12" s="100" t="s">
        <v>151</v>
      </c>
      <c r="Q12" s="105" t="s">
        <v>153</v>
      </c>
    </row>
    <row r="13" spans="2:17" x14ac:dyDescent="0.3">
      <c r="B13" s="30"/>
      <c r="C13" s="95" t="s">
        <v>154</v>
      </c>
      <c r="D13" s="96"/>
      <c r="E13" s="97">
        <f>SUM(E14)</f>
        <v>0</v>
      </c>
      <c r="F13" s="97">
        <f t="shared" ref="F13:K13" si="5">SUM(F14)</f>
        <v>0</v>
      </c>
      <c r="G13" s="97">
        <f t="shared" si="5"/>
        <v>0</v>
      </c>
      <c r="H13" s="97">
        <f t="shared" si="5"/>
        <v>0</v>
      </c>
      <c r="I13" s="97">
        <f t="shared" si="5"/>
        <v>0</v>
      </c>
      <c r="J13" s="97">
        <f t="shared" si="5"/>
        <v>0</v>
      </c>
      <c r="K13" s="97">
        <f t="shared" si="5"/>
        <v>0</v>
      </c>
      <c r="L13" s="107"/>
      <c r="N13" s="99"/>
      <c r="O13" s="95" t="s">
        <v>155</v>
      </c>
      <c r="P13" s="96"/>
      <c r="Q13" s="24"/>
    </row>
    <row r="14" spans="2:17" x14ac:dyDescent="0.3">
      <c r="B14" s="30"/>
      <c r="C14" s="43"/>
      <c r="D14" s="100" t="s">
        <v>156</v>
      </c>
      <c r="E14" s="101"/>
      <c r="F14" s="101"/>
      <c r="G14" s="101"/>
      <c r="H14" s="101"/>
      <c r="I14" s="102">
        <f t="shared" si="3"/>
        <v>0</v>
      </c>
      <c r="J14" s="101"/>
      <c r="K14" s="102">
        <f t="shared" si="4"/>
        <v>0</v>
      </c>
      <c r="L14" s="108"/>
      <c r="N14" s="99"/>
      <c r="O14" s="43"/>
      <c r="P14" s="100" t="s">
        <v>155</v>
      </c>
      <c r="Q14" s="105" t="s">
        <v>157</v>
      </c>
    </row>
    <row r="15" spans="2:17" x14ac:dyDescent="0.3">
      <c r="B15" s="88" t="s">
        <v>158</v>
      </c>
      <c r="C15" s="89"/>
      <c r="D15" s="90"/>
      <c r="E15" s="91">
        <f>SUM(E16,E27,E29,E32)</f>
        <v>2909534</v>
      </c>
      <c r="F15" s="91">
        <f t="shared" ref="F15:K15" si="6">SUM(F16,F27,F29,F32)</f>
        <v>0</v>
      </c>
      <c r="G15" s="91">
        <f t="shared" si="6"/>
        <v>0</v>
      </c>
      <c r="H15" s="91">
        <f t="shared" si="6"/>
        <v>0</v>
      </c>
      <c r="I15" s="91">
        <f t="shared" si="6"/>
        <v>2909534</v>
      </c>
      <c r="J15" s="91">
        <f t="shared" si="6"/>
        <v>2550501.77</v>
      </c>
      <c r="K15" s="91">
        <f t="shared" si="6"/>
        <v>-359032.2300000001</v>
      </c>
      <c r="L15" s="109"/>
      <c r="N15" s="93" t="s">
        <v>159</v>
      </c>
      <c r="O15" s="89"/>
      <c r="P15" s="90"/>
      <c r="Q15" s="94"/>
    </row>
    <row r="16" spans="2:17" x14ac:dyDescent="0.3">
      <c r="B16" s="30"/>
      <c r="C16" s="95" t="s">
        <v>160</v>
      </c>
      <c r="D16" s="96"/>
      <c r="E16" s="97">
        <f>SUM(E17:E26)</f>
        <v>2094553</v>
      </c>
      <c r="F16" s="97">
        <f t="shared" ref="F16:K16" si="7">SUM(F17:F26)</f>
        <v>0</v>
      </c>
      <c r="G16" s="97">
        <f t="shared" si="7"/>
        <v>0</v>
      </c>
      <c r="H16" s="97">
        <f t="shared" si="7"/>
        <v>0</v>
      </c>
      <c r="I16" s="97">
        <f t="shared" si="7"/>
        <v>2094553</v>
      </c>
      <c r="J16" s="97">
        <f t="shared" si="7"/>
        <v>1816719.55</v>
      </c>
      <c r="K16" s="97">
        <f t="shared" si="7"/>
        <v>-277833.45000000007</v>
      </c>
      <c r="L16" s="107"/>
      <c r="N16" s="99"/>
      <c r="O16" s="95" t="s">
        <v>161</v>
      </c>
      <c r="P16" s="96"/>
      <c r="Q16" s="24"/>
    </row>
    <row r="17" spans="2:17" ht="76.5" customHeight="1" x14ac:dyDescent="0.3">
      <c r="B17" s="30"/>
      <c r="C17" s="43"/>
      <c r="D17" s="100" t="s">
        <v>162</v>
      </c>
      <c r="E17" s="101">
        <v>230400</v>
      </c>
      <c r="F17" s="101"/>
      <c r="G17" s="101"/>
      <c r="H17" s="101"/>
      <c r="I17" s="102">
        <f t="shared" si="3"/>
        <v>230400</v>
      </c>
      <c r="J17" s="101">
        <v>186820</v>
      </c>
      <c r="K17" s="102">
        <f t="shared" si="4"/>
        <v>-43580</v>
      </c>
      <c r="L17" s="104" t="s">
        <v>163</v>
      </c>
      <c r="N17" s="99"/>
      <c r="O17" s="43"/>
      <c r="P17" s="100" t="s">
        <v>164</v>
      </c>
      <c r="Q17" s="110" t="s">
        <v>165</v>
      </c>
    </row>
    <row r="18" spans="2:17" ht="133.5" customHeight="1" x14ac:dyDescent="0.3">
      <c r="B18" s="30"/>
      <c r="C18" s="43"/>
      <c r="D18" s="100" t="s">
        <v>166</v>
      </c>
      <c r="E18" s="101">
        <v>407800</v>
      </c>
      <c r="F18" s="101"/>
      <c r="G18" s="101"/>
      <c r="H18" s="101"/>
      <c r="I18" s="102">
        <f t="shared" si="3"/>
        <v>407800</v>
      </c>
      <c r="J18" s="101">
        <v>349008</v>
      </c>
      <c r="K18" s="102">
        <f t="shared" si="4"/>
        <v>-58792</v>
      </c>
      <c r="L18" s="104" t="s">
        <v>167</v>
      </c>
      <c r="N18" s="99"/>
      <c r="O18" s="43"/>
      <c r="P18" s="100" t="s">
        <v>168</v>
      </c>
      <c r="Q18" s="110" t="s">
        <v>169</v>
      </c>
    </row>
    <row r="19" spans="2:17" ht="30" customHeight="1" x14ac:dyDescent="0.3">
      <c r="B19" s="30"/>
      <c r="C19" s="43"/>
      <c r="D19" s="100" t="s">
        <v>170</v>
      </c>
      <c r="E19" s="101">
        <v>143200</v>
      </c>
      <c r="F19" s="101"/>
      <c r="G19" s="101"/>
      <c r="H19" s="101"/>
      <c r="I19" s="102">
        <f t="shared" si="3"/>
        <v>143200</v>
      </c>
      <c r="J19" s="101">
        <v>120319.34999999999</v>
      </c>
      <c r="K19" s="102">
        <f t="shared" si="4"/>
        <v>-22880.650000000009</v>
      </c>
      <c r="L19" s="104" t="s">
        <v>171</v>
      </c>
      <c r="N19" s="99"/>
      <c r="O19" s="43"/>
      <c r="P19" s="100" t="s">
        <v>172</v>
      </c>
      <c r="Q19" s="110" t="s">
        <v>173</v>
      </c>
    </row>
    <row r="20" spans="2:17" ht="93.75" customHeight="1" x14ac:dyDescent="0.3">
      <c r="B20" s="30"/>
      <c r="C20" s="43"/>
      <c r="D20" s="100" t="s">
        <v>174</v>
      </c>
      <c r="E20" s="101">
        <v>667000</v>
      </c>
      <c r="F20" s="101"/>
      <c r="G20" s="101"/>
      <c r="H20" s="101"/>
      <c r="I20" s="102">
        <f t="shared" si="3"/>
        <v>667000</v>
      </c>
      <c r="J20" s="101">
        <v>619687.85</v>
      </c>
      <c r="K20" s="102">
        <f t="shared" si="4"/>
        <v>-47312.150000000023</v>
      </c>
      <c r="L20" s="111" t="s">
        <v>175</v>
      </c>
      <c r="N20" s="99"/>
      <c r="O20" s="43"/>
      <c r="P20" s="100" t="s">
        <v>176</v>
      </c>
      <c r="Q20" s="110" t="s">
        <v>177</v>
      </c>
    </row>
    <row r="21" spans="2:17" x14ac:dyDescent="0.3">
      <c r="B21" s="30"/>
      <c r="C21" s="43"/>
      <c r="D21" s="100" t="s">
        <v>178</v>
      </c>
      <c r="E21" s="101">
        <v>219118</v>
      </c>
      <c r="F21" s="101"/>
      <c r="G21" s="101"/>
      <c r="H21" s="101"/>
      <c r="I21" s="102">
        <f t="shared" si="3"/>
        <v>219118</v>
      </c>
      <c r="J21" s="101">
        <v>209363.99</v>
      </c>
      <c r="K21" s="102">
        <f t="shared" si="4"/>
        <v>-9754.0100000000093</v>
      </c>
      <c r="L21" s="111" t="s">
        <v>179</v>
      </c>
      <c r="N21" s="99"/>
      <c r="O21" s="43"/>
      <c r="P21" s="100" t="s">
        <v>180</v>
      </c>
      <c r="Q21" s="105" t="s">
        <v>181</v>
      </c>
    </row>
    <row r="22" spans="2:17" ht="24" x14ac:dyDescent="0.3">
      <c r="B22" s="30"/>
      <c r="C22" s="43"/>
      <c r="D22" s="100" t="s">
        <v>182</v>
      </c>
      <c r="E22" s="101">
        <v>103880</v>
      </c>
      <c r="F22" s="101"/>
      <c r="G22" s="101"/>
      <c r="H22" s="101"/>
      <c r="I22" s="102">
        <f t="shared" si="3"/>
        <v>103880</v>
      </c>
      <c r="J22" s="101">
        <v>93434.3</v>
      </c>
      <c r="K22" s="102">
        <f t="shared" si="4"/>
        <v>-10445.699999999997</v>
      </c>
      <c r="L22" s="111" t="s">
        <v>183</v>
      </c>
      <c r="N22" s="99"/>
      <c r="O22" s="43"/>
      <c r="P22" s="100" t="s">
        <v>184</v>
      </c>
      <c r="Q22" s="105" t="s">
        <v>185</v>
      </c>
    </row>
    <row r="23" spans="2:17" ht="24" x14ac:dyDescent="0.3">
      <c r="B23" s="30"/>
      <c r="C23" s="43"/>
      <c r="D23" s="100" t="s">
        <v>186</v>
      </c>
      <c r="E23" s="101">
        <v>26400</v>
      </c>
      <c r="F23" s="101"/>
      <c r="G23" s="101"/>
      <c r="H23" s="101"/>
      <c r="I23" s="102">
        <f t="shared" si="3"/>
        <v>26400</v>
      </c>
      <c r="J23" s="101">
        <v>48268</v>
      </c>
      <c r="K23" s="102">
        <f t="shared" si="4"/>
        <v>21868</v>
      </c>
      <c r="L23" s="104" t="s">
        <v>187</v>
      </c>
      <c r="N23" s="99"/>
      <c r="O23" s="43"/>
      <c r="P23" s="100" t="s">
        <v>188</v>
      </c>
      <c r="Q23" s="110" t="s">
        <v>189</v>
      </c>
    </row>
    <row r="24" spans="2:17" ht="36" x14ac:dyDescent="0.3">
      <c r="B24" s="30"/>
      <c r="C24" s="43"/>
      <c r="D24" s="100" t="s">
        <v>190</v>
      </c>
      <c r="E24" s="101">
        <v>66600</v>
      </c>
      <c r="F24" s="101"/>
      <c r="G24" s="101"/>
      <c r="H24" s="101"/>
      <c r="I24" s="102">
        <f t="shared" si="3"/>
        <v>66600</v>
      </c>
      <c r="J24" s="101">
        <v>27143.21</v>
      </c>
      <c r="K24" s="102">
        <f t="shared" si="4"/>
        <v>-39456.79</v>
      </c>
      <c r="L24" s="111" t="s">
        <v>191</v>
      </c>
      <c r="N24" s="99"/>
      <c r="O24" s="43"/>
      <c r="P24" s="100" t="s">
        <v>192</v>
      </c>
      <c r="Q24" s="105" t="s">
        <v>193</v>
      </c>
    </row>
    <row r="25" spans="2:17" ht="78.75" customHeight="1" x14ac:dyDescent="0.3">
      <c r="B25" s="30"/>
      <c r="C25" s="43"/>
      <c r="D25" s="100" t="s">
        <v>194</v>
      </c>
      <c r="E25" s="101">
        <v>120200</v>
      </c>
      <c r="F25" s="101"/>
      <c r="G25" s="101"/>
      <c r="H25" s="101"/>
      <c r="I25" s="102">
        <f t="shared" si="3"/>
        <v>120200</v>
      </c>
      <c r="J25" s="101">
        <v>100390.86000000002</v>
      </c>
      <c r="K25" s="102">
        <f t="shared" si="4"/>
        <v>-19809.139999999985</v>
      </c>
      <c r="L25" s="112" t="s">
        <v>195</v>
      </c>
      <c r="N25" s="99"/>
      <c r="O25" s="43"/>
      <c r="P25" s="100" t="s">
        <v>196</v>
      </c>
      <c r="Q25" s="105" t="s">
        <v>197</v>
      </c>
    </row>
    <row r="26" spans="2:17" ht="141.75" customHeight="1" x14ac:dyDescent="0.3">
      <c r="B26" s="30"/>
      <c r="C26" s="43"/>
      <c r="D26" s="100" t="s">
        <v>198</v>
      </c>
      <c r="E26" s="101">
        <v>109955</v>
      </c>
      <c r="F26" s="101"/>
      <c r="G26" s="101"/>
      <c r="H26" s="101"/>
      <c r="I26" s="102">
        <f t="shared" si="3"/>
        <v>109955</v>
      </c>
      <c r="J26" s="101">
        <v>62283.989999999991</v>
      </c>
      <c r="K26" s="102">
        <f t="shared" si="4"/>
        <v>-47671.010000000009</v>
      </c>
      <c r="L26" s="104" t="s">
        <v>199</v>
      </c>
      <c r="N26" s="99"/>
      <c r="O26" s="43"/>
      <c r="P26" s="100" t="s">
        <v>200</v>
      </c>
      <c r="Q26" s="110" t="s">
        <v>201</v>
      </c>
    </row>
    <row r="27" spans="2:17" x14ac:dyDescent="0.3">
      <c r="B27" s="30"/>
      <c r="C27" s="95" t="s">
        <v>202</v>
      </c>
      <c r="D27" s="96"/>
      <c r="E27" s="97">
        <f>SUM(E28)</f>
        <v>507385</v>
      </c>
      <c r="F27" s="97">
        <f t="shared" ref="F27:K27" si="8">SUM(F28)</f>
        <v>0</v>
      </c>
      <c r="G27" s="97">
        <f t="shared" si="8"/>
        <v>0</v>
      </c>
      <c r="H27" s="97">
        <f t="shared" si="8"/>
        <v>0</v>
      </c>
      <c r="I27" s="97">
        <f t="shared" si="8"/>
        <v>507385</v>
      </c>
      <c r="J27" s="97">
        <f t="shared" si="8"/>
        <v>444472</v>
      </c>
      <c r="K27" s="97">
        <f t="shared" si="8"/>
        <v>-62913</v>
      </c>
      <c r="L27" s="107"/>
      <c r="N27" s="99"/>
      <c r="O27" s="95" t="s">
        <v>203</v>
      </c>
      <c r="P27" s="96"/>
      <c r="Q27" s="24"/>
    </row>
    <row r="28" spans="2:17" ht="137.25" customHeight="1" x14ac:dyDescent="0.3">
      <c r="B28" s="30"/>
      <c r="C28" s="43"/>
      <c r="D28" s="100" t="s">
        <v>204</v>
      </c>
      <c r="E28" s="101">
        <v>507385</v>
      </c>
      <c r="F28" s="101"/>
      <c r="G28" s="101"/>
      <c r="H28" s="101"/>
      <c r="I28" s="102">
        <f t="shared" si="3"/>
        <v>507385</v>
      </c>
      <c r="J28" s="101">
        <f>444472</f>
        <v>444472</v>
      </c>
      <c r="K28" s="102">
        <f t="shared" si="4"/>
        <v>-62913</v>
      </c>
      <c r="L28" s="104" t="s">
        <v>205</v>
      </c>
      <c r="N28" s="99"/>
      <c r="O28" s="43"/>
      <c r="P28" s="100" t="s">
        <v>206</v>
      </c>
      <c r="Q28" s="105" t="s">
        <v>207</v>
      </c>
    </row>
    <row r="29" spans="2:17" x14ac:dyDescent="0.3">
      <c r="B29" s="30"/>
      <c r="C29" s="95" t="s">
        <v>208</v>
      </c>
      <c r="D29" s="96"/>
      <c r="E29" s="97">
        <f>SUM(E30:E31)</f>
        <v>257411</v>
      </c>
      <c r="F29" s="97">
        <f t="shared" ref="F29:K29" si="9">SUM(F30:F31)</f>
        <v>0</v>
      </c>
      <c r="G29" s="97">
        <f t="shared" si="9"/>
        <v>0</v>
      </c>
      <c r="H29" s="97">
        <f t="shared" si="9"/>
        <v>0</v>
      </c>
      <c r="I29" s="97">
        <f t="shared" si="9"/>
        <v>257411</v>
      </c>
      <c r="J29" s="97">
        <f t="shared" si="9"/>
        <v>251104</v>
      </c>
      <c r="K29" s="97">
        <f t="shared" si="9"/>
        <v>-6307</v>
      </c>
      <c r="L29" s="107"/>
      <c r="N29" s="99"/>
      <c r="O29" s="95" t="s">
        <v>209</v>
      </c>
      <c r="P29" s="96"/>
      <c r="Q29" s="24"/>
    </row>
    <row r="30" spans="2:17" x14ac:dyDescent="0.3">
      <c r="B30" s="30"/>
      <c r="C30" s="43"/>
      <c r="D30" s="100" t="s">
        <v>210</v>
      </c>
      <c r="E30" s="101"/>
      <c r="F30" s="101"/>
      <c r="G30" s="101"/>
      <c r="H30" s="101"/>
      <c r="I30" s="102">
        <f t="shared" si="3"/>
        <v>0</v>
      </c>
      <c r="J30" s="101"/>
      <c r="K30" s="102">
        <f t="shared" si="4"/>
        <v>0</v>
      </c>
      <c r="L30" s="108"/>
      <c r="N30" s="99"/>
      <c r="O30" s="43"/>
      <c r="P30" s="100" t="s">
        <v>211</v>
      </c>
      <c r="Q30" s="110" t="s">
        <v>212</v>
      </c>
    </row>
    <row r="31" spans="2:17" ht="125.25" customHeight="1" x14ac:dyDescent="0.3">
      <c r="B31" s="30"/>
      <c r="C31" s="43"/>
      <c r="D31" s="100" t="s">
        <v>213</v>
      </c>
      <c r="E31" s="101">
        <v>257411</v>
      </c>
      <c r="F31" s="101"/>
      <c r="G31" s="101"/>
      <c r="H31" s="101"/>
      <c r="I31" s="102">
        <f t="shared" si="3"/>
        <v>257411</v>
      </c>
      <c r="J31" s="101">
        <v>251104</v>
      </c>
      <c r="K31" s="102">
        <f t="shared" si="4"/>
        <v>-6307</v>
      </c>
      <c r="L31" s="104" t="s">
        <v>214</v>
      </c>
      <c r="N31" s="99"/>
      <c r="O31" s="43"/>
      <c r="P31" s="100" t="s">
        <v>215</v>
      </c>
      <c r="Q31" s="105" t="s">
        <v>216</v>
      </c>
    </row>
    <row r="32" spans="2:17" x14ac:dyDescent="0.3">
      <c r="B32" s="30"/>
      <c r="C32" s="95" t="s">
        <v>217</v>
      </c>
      <c r="D32" s="96"/>
      <c r="E32" s="97">
        <f>SUM(E33)</f>
        <v>50185</v>
      </c>
      <c r="F32" s="97">
        <f t="shared" ref="F32:K32" si="10">SUM(F33)</f>
        <v>0</v>
      </c>
      <c r="G32" s="97">
        <f t="shared" si="10"/>
        <v>0</v>
      </c>
      <c r="H32" s="97">
        <f t="shared" si="10"/>
        <v>0</v>
      </c>
      <c r="I32" s="97">
        <f t="shared" si="10"/>
        <v>50185</v>
      </c>
      <c r="J32" s="97">
        <f t="shared" si="10"/>
        <v>38206.22</v>
      </c>
      <c r="K32" s="97">
        <f t="shared" si="10"/>
        <v>-11978.779999999999</v>
      </c>
      <c r="L32" s="107"/>
      <c r="N32" s="99"/>
      <c r="O32" s="95" t="s">
        <v>218</v>
      </c>
      <c r="P32" s="96"/>
      <c r="Q32" s="24"/>
    </row>
    <row r="33" spans="2:17" ht="72" x14ac:dyDescent="0.3">
      <c r="B33" s="30"/>
      <c r="C33" s="43"/>
      <c r="D33" s="100" t="s">
        <v>217</v>
      </c>
      <c r="E33" s="101">
        <v>50185</v>
      </c>
      <c r="F33" s="101"/>
      <c r="G33" s="101"/>
      <c r="H33" s="101"/>
      <c r="I33" s="102">
        <f t="shared" si="3"/>
        <v>50185</v>
      </c>
      <c r="J33" s="101">
        <v>38206.22</v>
      </c>
      <c r="K33" s="102">
        <f t="shared" si="4"/>
        <v>-11978.779999999999</v>
      </c>
      <c r="L33" s="111" t="s">
        <v>219</v>
      </c>
      <c r="N33" s="99"/>
      <c r="O33" s="43"/>
      <c r="P33" s="100" t="s">
        <v>218</v>
      </c>
      <c r="Q33" s="105" t="s">
        <v>220</v>
      </c>
    </row>
    <row r="34" spans="2:17" x14ac:dyDescent="0.3">
      <c r="B34" s="88" t="s">
        <v>221</v>
      </c>
      <c r="C34" s="89"/>
      <c r="D34" s="90"/>
      <c r="E34" s="91">
        <f>SUM(E35,E37)</f>
        <v>0</v>
      </c>
      <c r="F34" s="91">
        <f t="shared" ref="F34:K34" si="11">SUM(F35,F37)</f>
        <v>0</v>
      </c>
      <c r="G34" s="91">
        <f t="shared" si="11"/>
        <v>0</v>
      </c>
      <c r="H34" s="91">
        <f t="shared" si="11"/>
        <v>0</v>
      </c>
      <c r="I34" s="91">
        <f t="shared" si="11"/>
        <v>0</v>
      </c>
      <c r="J34" s="91">
        <f t="shared" si="11"/>
        <v>0</v>
      </c>
      <c r="K34" s="91">
        <f t="shared" si="11"/>
        <v>0</v>
      </c>
      <c r="L34" s="109"/>
      <c r="N34" s="93" t="s">
        <v>222</v>
      </c>
      <c r="O34" s="89"/>
      <c r="P34" s="90"/>
      <c r="Q34" s="94"/>
    </row>
    <row r="35" spans="2:17" x14ac:dyDescent="0.3">
      <c r="B35" s="30"/>
      <c r="C35" s="95" t="s">
        <v>223</v>
      </c>
      <c r="D35" s="96"/>
      <c r="E35" s="97">
        <f>SUM(E36)</f>
        <v>0</v>
      </c>
      <c r="F35" s="97">
        <f t="shared" ref="F35:K35" si="12">SUM(F36)</f>
        <v>0</v>
      </c>
      <c r="G35" s="97">
        <f t="shared" si="12"/>
        <v>0</v>
      </c>
      <c r="H35" s="97">
        <f t="shared" si="12"/>
        <v>0</v>
      </c>
      <c r="I35" s="97">
        <f t="shared" si="12"/>
        <v>0</v>
      </c>
      <c r="J35" s="97">
        <f t="shared" si="12"/>
        <v>0</v>
      </c>
      <c r="K35" s="97">
        <f t="shared" si="12"/>
        <v>0</v>
      </c>
      <c r="L35" s="107"/>
      <c r="N35" s="99"/>
      <c r="O35" s="95" t="s">
        <v>224</v>
      </c>
      <c r="P35" s="96"/>
      <c r="Q35" s="24"/>
    </row>
    <row r="36" spans="2:17" ht="27" x14ac:dyDescent="0.3">
      <c r="B36" s="30"/>
      <c r="C36" s="43"/>
      <c r="D36" s="100" t="s">
        <v>223</v>
      </c>
      <c r="E36" s="101"/>
      <c r="F36" s="101"/>
      <c r="G36" s="101"/>
      <c r="H36" s="101"/>
      <c r="I36" s="102">
        <f t="shared" si="3"/>
        <v>0</v>
      </c>
      <c r="J36" s="101"/>
      <c r="K36" s="102">
        <f t="shared" si="4"/>
        <v>0</v>
      </c>
      <c r="L36" s="108"/>
      <c r="N36" s="99"/>
      <c r="O36" s="43"/>
      <c r="P36" s="100" t="s">
        <v>224</v>
      </c>
      <c r="Q36" s="105" t="s">
        <v>225</v>
      </c>
    </row>
    <row r="37" spans="2:17" x14ac:dyDescent="0.3">
      <c r="B37" s="30"/>
      <c r="C37" s="95" t="s">
        <v>160</v>
      </c>
      <c r="D37" s="96"/>
      <c r="E37" s="97">
        <f>SUM(E38)</f>
        <v>0</v>
      </c>
      <c r="F37" s="97">
        <f t="shared" ref="F37:K37" si="13">SUM(F38)</f>
        <v>0</v>
      </c>
      <c r="G37" s="97">
        <f t="shared" si="13"/>
        <v>0</v>
      </c>
      <c r="H37" s="97">
        <f t="shared" si="13"/>
        <v>0</v>
      </c>
      <c r="I37" s="97">
        <f t="shared" si="13"/>
        <v>0</v>
      </c>
      <c r="J37" s="97">
        <f t="shared" si="13"/>
        <v>0</v>
      </c>
      <c r="K37" s="97">
        <f t="shared" si="13"/>
        <v>0</v>
      </c>
      <c r="L37" s="107"/>
      <c r="N37" s="99"/>
      <c r="O37" s="95" t="s">
        <v>161</v>
      </c>
      <c r="P37" s="96"/>
      <c r="Q37" s="24"/>
    </row>
    <row r="38" spans="2:17" ht="27" x14ac:dyDescent="0.3">
      <c r="B38" s="30"/>
      <c r="C38" s="43"/>
      <c r="D38" s="100" t="s">
        <v>160</v>
      </c>
      <c r="E38" s="101"/>
      <c r="F38" s="101"/>
      <c r="G38" s="101"/>
      <c r="H38" s="101"/>
      <c r="I38" s="102">
        <f t="shared" si="3"/>
        <v>0</v>
      </c>
      <c r="J38" s="101"/>
      <c r="K38" s="102">
        <f t="shared" si="4"/>
        <v>0</v>
      </c>
      <c r="L38" s="108"/>
      <c r="N38" s="99"/>
      <c r="O38" s="43"/>
      <c r="P38" s="100" t="s">
        <v>161</v>
      </c>
      <c r="Q38" s="105" t="s">
        <v>226</v>
      </c>
    </row>
    <row r="39" spans="2:17" x14ac:dyDescent="0.3">
      <c r="B39" s="88" t="s">
        <v>227</v>
      </c>
      <c r="C39" s="89"/>
      <c r="D39" s="90"/>
      <c r="E39" s="91">
        <f>SUM(E40)</f>
        <v>1180677</v>
      </c>
      <c r="F39" s="91">
        <f t="shared" ref="F39:K39" si="14">SUM(F40)</f>
        <v>0</v>
      </c>
      <c r="G39" s="91">
        <f t="shared" si="14"/>
        <v>0</v>
      </c>
      <c r="H39" s="91">
        <f t="shared" si="14"/>
        <v>0</v>
      </c>
      <c r="I39" s="91">
        <f t="shared" si="14"/>
        <v>1180677</v>
      </c>
      <c r="J39" s="91">
        <f t="shared" si="14"/>
        <v>1199512.32</v>
      </c>
      <c r="K39" s="91">
        <f t="shared" si="14"/>
        <v>18835.320000000007</v>
      </c>
      <c r="L39" s="109"/>
      <c r="N39" s="93" t="s">
        <v>228</v>
      </c>
      <c r="O39" s="89"/>
      <c r="P39" s="90"/>
      <c r="Q39" s="94"/>
    </row>
    <row r="40" spans="2:17" x14ac:dyDescent="0.3">
      <c r="B40" s="30"/>
      <c r="C40" s="95" t="s">
        <v>227</v>
      </c>
      <c r="D40" s="96"/>
      <c r="E40" s="97">
        <f>SUM(E41:E45)</f>
        <v>1180677</v>
      </c>
      <c r="F40" s="97">
        <f t="shared" ref="F40:K40" si="15">SUM(F41:F45)</f>
        <v>0</v>
      </c>
      <c r="G40" s="97">
        <f t="shared" si="15"/>
        <v>0</v>
      </c>
      <c r="H40" s="97">
        <f t="shared" si="15"/>
        <v>0</v>
      </c>
      <c r="I40" s="97">
        <f t="shared" si="15"/>
        <v>1180677</v>
      </c>
      <c r="J40" s="97">
        <f t="shared" si="15"/>
        <v>1199512.32</v>
      </c>
      <c r="K40" s="97">
        <f t="shared" si="15"/>
        <v>18835.320000000007</v>
      </c>
      <c r="L40" s="107"/>
      <c r="N40" s="99"/>
      <c r="O40" s="95" t="s">
        <v>228</v>
      </c>
      <c r="P40" s="96"/>
      <c r="Q40" s="24"/>
    </row>
    <row r="41" spans="2:17" ht="48" x14ac:dyDescent="0.3">
      <c r="B41" s="30"/>
      <c r="C41" s="43"/>
      <c r="D41" s="100" t="s">
        <v>229</v>
      </c>
      <c r="E41" s="101">
        <v>668645</v>
      </c>
      <c r="F41" s="101"/>
      <c r="G41" s="101"/>
      <c r="H41" s="101"/>
      <c r="I41" s="102">
        <f t="shared" ref="I41:I44" si="16">+E41+F41+G41+H41</f>
        <v>668645</v>
      </c>
      <c r="J41" s="125">
        <v>667441</v>
      </c>
      <c r="K41" s="102">
        <f t="shared" ref="K41:K44" si="17">+J41-I41</f>
        <v>-1204</v>
      </c>
      <c r="L41" s="104" t="s">
        <v>230</v>
      </c>
      <c r="N41" s="99"/>
      <c r="O41" s="43"/>
      <c r="P41" s="100" t="s">
        <v>231</v>
      </c>
      <c r="Q41" s="105" t="s">
        <v>232</v>
      </c>
    </row>
    <row r="42" spans="2:17" ht="24" x14ac:dyDescent="0.3">
      <c r="B42" s="30"/>
      <c r="C42" s="43"/>
      <c r="D42" s="100" t="s">
        <v>233</v>
      </c>
      <c r="E42" s="101">
        <v>233600</v>
      </c>
      <c r="F42" s="101"/>
      <c r="G42" s="101"/>
      <c r="H42" s="101"/>
      <c r="I42" s="102">
        <f t="shared" si="16"/>
        <v>233600</v>
      </c>
      <c r="J42" s="103">
        <v>221004.32</v>
      </c>
      <c r="K42" s="102">
        <f t="shared" si="17"/>
        <v>-12595.679999999993</v>
      </c>
      <c r="L42" s="111" t="s">
        <v>234</v>
      </c>
      <c r="N42" s="99"/>
      <c r="O42" s="43"/>
      <c r="P42" s="100" t="s">
        <v>233</v>
      </c>
      <c r="Q42" s="105" t="s">
        <v>235</v>
      </c>
    </row>
    <row r="43" spans="2:17" ht="27" x14ac:dyDescent="0.3">
      <c r="B43" s="30"/>
      <c r="C43" s="43"/>
      <c r="D43" s="113" t="s">
        <v>236</v>
      </c>
      <c r="E43" s="101">
        <v>237560</v>
      </c>
      <c r="F43" s="101"/>
      <c r="G43" s="101"/>
      <c r="H43" s="101"/>
      <c r="I43" s="102">
        <f t="shared" si="16"/>
        <v>237560</v>
      </c>
      <c r="J43" s="103">
        <v>230705</v>
      </c>
      <c r="K43" s="102">
        <f t="shared" si="17"/>
        <v>-6855</v>
      </c>
      <c r="L43" s="104" t="s">
        <v>237</v>
      </c>
      <c r="N43" s="99"/>
      <c r="O43" s="43"/>
      <c r="P43" s="100" t="s">
        <v>236</v>
      </c>
      <c r="Q43" s="105" t="s">
        <v>238</v>
      </c>
    </row>
    <row r="44" spans="2:17" x14ac:dyDescent="0.3">
      <c r="B44" s="30"/>
      <c r="C44" s="43"/>
      <c r="D44" s="113" t="s">
        <v>239</v>
      </c>
      <c r="E44" s="101"/>
      <c r="F44" s="101"/>
      <c r="G44" s="101"/>
      <c r="H44" s="101"/>
      <c r="I44" s="102">
        <f t="shared" si="16"/>
        <v>0</v>
      </c>
      <c r="J44" s="103"/>
      <c r="K44" s="102">
        <f t="shared" si="17"/>
        <v>0</v>
      </c>
      <c r="L44" s="108"/>
      <c r="N44" s="99"/>
      <c r="O44" s="43"/>
      <c r="P44" s="100" t="s">
        <v>240</v>
      </c>
      <c r="Q44" s="105" t="s">
        <v>241</v>
      </c>
    </row>
    <row r="45" spans="2:17" ht="24" x14ac:dyDescent="0.3">
      <c r="B45" s="30"/>
      <c r="C45" s="43"/>
      <c r="D45" s="113" t="s">
        <v>242</v>
      </c>
      <c r="E45" s="101">
        <v>40872</v>
      </c>
      <c r="F45" s="101"/>
      <c r="G45" s="101"/>
      <c r="H45" s="101"/>
      <c r="I45" s="102">
        <f>+E45+F45+G45+H45</f>
        <v>40872</v>
      </c>
      <c r="J45" s="114">
        <v>80362</v>
      </c>
      <c r="K45" s="102">
        <f>+J45-I45</f>
        <v>39490</v>
      </c>
      <c r="L45" s="111" t="s">
        <v>243</v>
      </c>
      <c r="N45" s="99"/>
      <c r="O45" s="43"/>
      <c r="P45" s="100" t="s">
        <v>242</v>
      </c>
      <c r="Q45" s="105" t="s">
        <v>244</v>
      </c>
    </row>
    <row r="46" spans="2:17" x14ac:dyDescent="0.3">
      <c r="B46" s="88" t="s">
        <v>245</v>
      </c>
      <c r="C46" s="89"/>
      <c r="D46" s="90"/>
      <c r="E46" s="91">
        <f>SUM(E47)</f>
        <v>249755</v>
      </c>
      <c r="F46" s="91">
        <f t="shared" ref="F46:K46" si="18">SUM(F47)</f>
        <v>0</v>
      </c>
      <c r="G46" s="91">
        <f t="shared" si="18"/>
        <v>0</v>
      </c>
      <c r="H46" s="91">
        <f t="shared" si="18"/>
        <v>0</v>
      </c>
      <c r="I46" s="91">
        <f t="shared" si="18"/>
        <v>249755</v>
      </c>
      <c r="J46" s="91">
        <f t="shared" si="18"/>
        <v>219287.83</v>
      </c>
      <c r="K46" s="91">
        <f t="shared" si="18"/>
        <v>-30467.170000000006</v>
      </c>
      <c r="L46" s="109"/>
      <c r="N46" s="93" t="s">
        <v>246</v>
      </c>
      <c r="O46" s="89"/>
      <c r="P46" s="90"/>
      <c r="Q46" s="94"/>
    </row>
    <row r="47" spans="2:17" x14ac:dyDescent="0.3">
      <c r="B47" s="30"/>
      <c r="C47" s="95" t="s">
        <v>245</v>
      </c>
      <c r="D47" s="96"/>
      <c r="E47" s="97">
        <f>SUM(E48:E49)</f>
        <v>249755</v>
      </c>
      <c r="F47" s="97">
        <f t="shared" ref="F47:K47" si="19">SUM(F48:F49)</f>
        <v>0</v>
      </c>
      <c r="G47" s="97">
        <f t="shared" si="19"/>
        <v>0</v>
      </c>
      <c r="H47" s="97">
        <f t="shared" si="19"/>
        <v>0</v>
      </c>
      <c r="I47" s="97">
        <f t="shared" si="19"/>
        <v>249755</v>
      </c>
      <c r="J47" s="97">
        <f t="shared" si="19"/>
        <v>219287.83</v>
      </c>
      <c r="K47" s="97">
        <f t="shared" si="19"/>
        <v>-30467.170000000006</v>
      </c>
      <c r="L47" s="107"/>
      <c r="N47" s="99"/>
      <c r="O47" s="95" t="s">
        <v>246</v>
      </c>
      <c r="P47" s="96"/>
      <c r="Q47" s="24"/>
    </row>
    <row r="48" spans="2:17" ht="172.5" customHeight="1" x14ac:dyDescent="0.3">
      <c r="B48" s="30"/>
      <c r="C48" s="43"/>
      <c r="D48" s="100" t="s">
        <v>245</v>
      </c>
      <c r="E48" s="101">
        <v>242955</v>
      </c>
      <c r="F48" s="101"/>
      <c r="G48" s="101"/>
      <c r="H48" s="101"/>
      <c r="I48" s="102">
        <f t="shared" si="3"/>
        <v>242955</v>
      </c>
      <c r="J48" s="101">
        <v>216192.12</v>
      </c>
      <c r="K48" s="102">
        <f t="shared" si="4"/>
        <v>-26762.880000000005</v>
      </c>
      <c r="L48" s="112" t="s">
        <v>247</v>
      </c>
      <c r="N48" s="99"/>
      <c r="O48" s="43"/>
      <c r="P48" s="100" t="s">
        <v>246</v>
      </c>
      <c r="Q48" s="110" t="s">
        <v>248</v>
      </c>
    </row>
    <row r="49" spans="2:17" x14ac:dyDescent="0.3">
      <c r="B49" s="30"/>
      <c r="C49" s="43"/>
      <c r="D49" s="100" t="s">
        <v>249</v>
      </c>
      <c r="E49" s="101">
        <v>6800</v>
      </c>
      <c r="F49" s="101"/>
      <c r="G49" s="101"/>
      <c r="H49" s="101"/>
      <c r="I49" s="102">
        <f t="shared" si="3"/>
        <v>6800</v>
      </c>
      <c r="J49" s="101">
        <v>3095.71</v>
      </c>
      <c r="K49" s="102">
        <f t="shared" si="4"/>
        <v>-3704.29</v>
      </c>
      <c r="L49" s="111" t="s">
        <v>250</v>
      </c>
      <c r="N49" s="99"/>
      <c r="O49" s="43"/>
      <c r="P49" s="100" t="s">
        <v>251</v>
      </c>
      <c r="Q49" s="110" t="s">
        <v>252</v>
      </c>
    </row>
    <row r="50" spans="2:17" x14ac:dyDescent="0.3">
      <c r="B50" s="88" t="s">
        <v>67</v>
      </c>
      <c r="C50" s="89"/>
      <c r="D50" s="90"/>
      <c r="E50" s="91">
        <f>SUM(E54,E51)</f>
        <v>414411</v>
      </c>
      <c r="F50" s="91">
        <f t="shared" ref="F50:K50" si="20">SUM(F54,F51)</f>
        <v>0</v>
      </c>
      <c r="G50" s="91">
        <f t="shared" si="20"/>
        <v>0</v>
      </c>
      <c r="H50" s="91">
        <f t="shared" si="20"/>
        <v>0</v>
      </c>
      <c r="I50" s="91">
        <f t="shared" si="20"/>
        <v>414411</v>
      </c>
      <c r="J50" s="91">
        <f t="shared" si="20"/>
        <v>103027</v>
      </c>
      <c r="K50" s="91">
        <f t="shared" si="20"/>
        <v>-311384</v>
      </c>
      <c r="L50" s="109"/>
      <c r="N50" s="93" t="s">
        <v>67</v>
      </c>
      <c r="O50" s="89"/>
      <c r="P50" s="90"/>
      <c r="Q50" s="94"/>
    </row>
    <row r="51" spans="2:17" x14ac:dyDescent="0.3">
      <c r="B51" s="30"/>
      <c r="C51" s="95" t="s">
        <v>253</v>
      </c>
      <c r="D51" s="96"/>
      <c r="E51" s="97">
        <f>SUM(E52:E53)</f>
        <v>414411</v>
      </c>
      <c r="F51" s="97">
        <f t="shared" ref="F51:K51" si="21">SUM(F52:F53)</f>
        <v>0</v>
      </c>
      <c r="G51" s="97">
        <f t="shared" si="21"/>
        <v>0</v>
      </c>
      <c r="H51" s="97">
        <f t="shared" si="21"/>
        <v>0</v>
      </c>
      <c r="I51" s="97">
        <f t="shared" si="21"/>
        <v>414411</v>
      </c>
      <c r="J51" s="97">
        <f t="shared" si="21"/>
        <v>103027</v>
      </c>
      <c r="K51" s="97">
        <f t="shared" si="21"/>
        <v>-311384</v>
      </c>
      <c r="L51" s="107"/>
      <c r="N51" s="99"/>
      <c r="O51" s="95" t="s">
        <v>67</v>
      </c>
      <c r="P51" s="96"/>
      <c r="Q51" s="24"/>
    </row>
    <row r="52" spans="2:17" ht="36" x14ac:dyDescent="0.3">
      <c r="B52" s="30"/>
      <c r="C52" s="43"/>
      <c r="D52" s="100" t="s">
        <v>254</v>
      </c>
      <c r="E52" s="101">
        <v>250000</v>
      </c>
      <c r="F52" s="101"/>
      <c r="G52" s="101"/>
      <c r="H52" s="101"/>
      <c r="I52" s="102">
        <f t="shared" si="3"/>
        <v>250000</v>
      </c>
      <c r="J52" s="101">
        <v>103027</v>
      </c>
      <c r="K52" s="102">
        <f t="shared" si="4"/>
        <v>-146973</v>
      </c>
      <c r="L52" s="111" t="s">
        <v>255</v>
      </c>
      <c r="N52" s="99"/>
      <c r="O52" s="43"/>
      <c r="P52" s="100" t="s">
        <v>256</v>
      </c>
      <c r="Q52" s="105" t="s">
        <v>257</v>
      </c>
    </row>
    <row r="53" spans="2:17" x14ac:dyDescent="0.3">
      <c r="B53" s="30"/>
      <c r="C53" s="43"/>
      <c r="D53" s="100" t="s">
        <v>258</v>
      </c>
      <c r="E53" s="101">
        <v>164411</v>
      </c>
      <c r="F53" s="101"/>
      <c r="G53" s="101"/>
      <c r="H53" s="101"/>
      <c r="I53" s="102">
        <f t="shared" si="3"/>
        <v>164411</v>
      </c>
      <c r="J53" s="101"/>
      <c r="K53" s="102">
        <f t="shared" si="4"/>
        <v>-164411</v>
      </c>
      <c r="L53" s="108"/>
      <c r="N53" s="99"/>
      <c r="O53" s="43"/>
      <c r="P53" s="100" t="s">
        <v>259</v>
      </c>
      <c r="Q53" s="105" t="s">
        <v>260</v>
      </c>
    </row>
    <row r="54" spans="2:17" x14ac:dyDescent="0.3">
      <c r="B54" s="30"/>
      <c r="C54" s="95" t="s">
        <v>261</v>
      </c>
      <c r="D54" s="96"/>
      <c r="E54" s="97">
        <f>SUM(E55)</f>
        <v>0</v>
      </c>
      <c r="F54" s="97">
        <f t="shared" ref="F54:K54" si="22">SUM(F55)</f>
        <v>0</v>
      </c>
      <c r="G54" s="97">
        <f t="shared" si="22"/>
        <v>0</v>
      </c>
      <c r="H54" s="97">
        <f t="shared" si="22"/>
        <v>0</v>
      </c>
      <c r="I54" s="97">
        <f t="shared" si="22"/>
        <v>0</v>
      </c>
      <c r="J54" s="97">
        <f t="shared" si="22"/>
        <v>0</v>
      </c>
      <c r="K54" s="97">
        <f t="shared" si="22"/>
        <v>0</v>
      </c>
      <c r="L54" s="107"/>
      <c r="N54" s="99"/>
      <c r="O54" s="95" t="s">
        <v>262</v>
      </c>
      <c r="P54" s="96"/>
      <c r="Q54" s="24"/>
    </row>
    <row r="55" spans="2:17" x14ac:dyDescent="0.3">
      <c r="B55" s="30"/>
      <c r="C55" s="43"/>
      <c r="D55" s="100" t="s">
        <v>261</v>
      </c>
      <c r="E55" s="101"/>
      <c r="F55" s="101"/>
      <c r="G55" s="101"/>
      <c r="H55" s="101"/>
      <c r="I55" s="102">
        <f t="shared" si="3"/>
        <v>0</v>
      </c>
      <c r="J55" s="101"/>
      <c r="K55" s="102">
        <f t="shared" si="4"/>
        <v>0</v>
      </c>
      <c r="L55" s="108"/>
      <c r="N55" s="99"/>
      <c r="O55" s="43"/>
      <c r="P55" s="100" t="s">
        <v>262</v>
      </c>
      <c r="Q55" s="110" t="s">
        <v>263</v>
      </c>
    </row>
    <row r="56" spans="2:17" x14ac:dyDescent="0.3">
      <c r="B56" s="88" t="s">
        <v>264</v>
      </c>
      <c r="C56" s="89"/>
      <c r="D56" s="90"/>
      <c r="E56" s="91">
        <f>SUM(E57,E60)</f>
        <v>336000</v>
      </c>
      <c r="F56" s="91">
        <f t="shared" ref="F56:K56" si="23">SUM(F57,F60)</f>
        <v>0</v>
      </c>
      <c r="G56" s="91">
        <f t="shared" si="23"/>
        <v>0</v>
      </c>
      <c r="H56" s="91">
        <f t="shared" si="23"/>
        <v>0</v>
      </c>
      <c r="I56" s="91">
        <f t="shared" si="23"/>
        <v>336000</v>
      </c>
      <c r="J56" s="91">
        <f t="shared" si="23"/>
        <v>300000</v>
      </c>
      <c r="K56" s="91">
        <f t="shared" si="23"/>
        <v>-36000</v>
      </c>
      <c r="L56" s="109"/>
      <c r="N56" s="93" t="s">
        <v>265</v>
      </c>
      <c r="O56" s="89"/>
      <c r="P56" s="90"/>
      <c r="Q56" s="94"/>
    </row>
    <row r="57" spans="2:17" x14ac:dyDescent="0.3">
      <c r="B57" s="30"/>
      <c r="C57" s="95" t="s">
        <v>266</v>
      </c>
      <c r="D57" s="96"/>
      <c r="E57" s="97">
        <f>SUM(E58:E59)</f>
        <v>300000</v>
      </c>
      <c r="F57" s="97">
        <f t="shared" ref="F57:K57" si="24">SUM(F58:F59)</f>
        <v>0</v>
      </c>
      <c r="G57" s="97">
        <f t="shared" si="24"/>
        <v>0</v>
      </c>
      <c r="H57" s="97">
        <f t="shared" si="24"/>
        <v>0</v>
      </c>
      <c r="I57" s="97">
        <f t="shared" si="24"/>
        <v>300000</v>
      </c>
      <c r="J57" s="97">
        <f t="shared" si="24"/>
        <v>300000</v>
      </c>
      <c r="K57" s="97">
        <f t="shared" si="24"/>
        <v>0</v>
      </c>
      <c r="L57" s="107"/>
      <c r="N57" s="99"/>
      <c r="O57" s="95" t="s">
        <v>267</v>
      </c>
      <c r="P57" s="96"/>
      <c r="Q57" s="24"/>
    </row>
    <row r="58" spans="2:17" x14ac:dyDescent="0.3">
      <c r="B58" s="30"/>
      <c r="C58" s="43"/>
      <c r="D58" s="100" t="s">
        <v>268</v>
      </c>
      <c r="E58" s="101"/>
      <c r="F58" s="101"/>
      <c r="G58" s="101"/>
      <c r="H58" s="101"/>
      <c r="I58" s="102">
        <f t="shared" si="3"/>
        <v>0</v>
      </c>
      <c r="J58" s="101"/>
      <c r="K58" s="102">
        <f t="shared" si="4"/>
        <v>0</v>
      </c>
      <c r="L58" s="108"/>
      <c r="N58" s="99"/>
      <c r="O58" s="43"/>
      <c r="P58" s="100" t="s">
        <v>269</v>
      </c>
      <c r="Q58" s="110" t="s">
        <v>270</v>
      </c>
    </row>
    <row r="59" spans="2:17" ht="36" x14ac:dyDescent="0.3">
      <c r="B59" s="30"/>
      <c r="C59" s="43"/>
      <c r="D59" s="100" t="s">
        <v>271</v>
      </c>
      <c r="E59" s="101">
        <v>300000</v>
      </c>
      <c r="F59" s="101"/>
      <c r="G59" s="101"/>
      <c r="H59" s="101"/>
      <c r="I59" s="102">
        <f t="shared" si="3"/>
        <v>300000</v>
      </c>
      <c r="J59" s="101">
        <v>300000</v>
      </c>
      <c r="K59" s="102">
        <f t="shared" si="4"/>
        <v>0</v>
      </c>
      <c r="L59" s="104" t="s">
        <v>272</v>
      </c>
      <c r="N59" s="99"/>
      <c r="O59" s="43"/>
      <c r="P59" s="100" t="s">
        <v>273</v>
      </c>
      <c r="Q59" s="110" t="s">
        <v>274</v>
      </c>
    </row>
    <row r="60" spans="2:17" x14ac:dyDescent="0.3">
      <c r="B60" s="30"/>
      <c r="C60" s="95" t="s">
        <v>275</v>
      </c>
      <c r="D60" s="96"/>
      <c r="E60" s="97">
        <f>SUM(E61)</f>
        <v>36000</v>
      </c>
      <c r="F60" s="97">
        <f t="shared" ref="F60:K60" si="25">SUM(F61)</f>
        <v>0</v>
      </c>
      <c r="G60" s="97">
        <f t="shared" si="25"/>
        <v>0</v>
      </c>
      <c r="H60" s="97">
        <f t="shared" si="25"/>
        <v>0</v>
      </c>
      <c r="I60" s="97">
        <f t="shared" si="25"/>
        <v>36000</v>
      </c>
      <c r="J60" s="97">
        <f t="shared" si="25"/>
        <v>0</v>
      </c>
      <c r="K60" s="97">
        <f t="shared" si="25"/>
        <v>-36000</v>
      </c>
      <c r="L60" s="107"/>
      <c r="N60" s="99"/>
      <c r="O60" s="95" t="s">
        <v>276</v>
      </c>
      <c r="P60" s="96"/>
      <c r="Q60" s="24"/>
    </row>
    <row r="61" spans="2:17" x14ac:dyDescent="0.3">
      <c r="B61" s="30"/>
      <c r="C61" s="43"/>
      <c r="D61" s="100" t="s">
        <v>275</v>
      </c>
      <c r="E61" s="101">
        <v>36000</v>
      </c>
      <c r="F61" s="101"/>
      <c r="G61" s="101"/>
      <c r="H61" s="101"/>
      <c r="I61" s="102">
        <f t="shared" si="3"/>
        <v>36000</v>
      </c>
      <c r="J61" s="101"/>
      <c r="K61" s="102">
        <f t="shared" si="4"/>
        <v>-36000</v>
      </c>
      <c r="L61" s="108"/>
      <c r="N61" s="99"/>
      <c r="O61" s="43"/>
      <c r="P61" s="100" t="s">
        <v>276</v>
      </c>
      <c r="Q61" s="110" t="s">
        <v>277</v>
      </c>
    </row>
    <row r="62" spans="2:17" x14ac:dyDescent="0.3">
      <c r="B62" s="88" t="s">
        <v>278</v>
      </c>
      <c r="C62" s="89"/>
      <c r="D62" s="90"/>
      <c r="E62" s="91">
        <f>SUM(E63,E65,E67,E69,E71)</f>
        <v>944577</v>
      </c>
      <c r="F62" s="91">
        <f t="shared" ref="F62:K62" si="26">SUM(F63,F65,F67,F69,F71)</f>
        <v>0</v>
      </c>
      <c r="G62" s="91">
        <f t="shared" si="26"/>
        <v>0</v>
      </c>
      <c r="H62" s="91">
        <f t="shared" si="26"/>
        <v>0</v>
      </c>
      <c r="I62" s="91">
        <f t="shared" si="26"/>
        <v>944577</v>
      </c>
      <c r="J62" s="91">
        <f t="shared" si="26"/>
        <v>0</v>
      </c>
      <c r="K62" s="91">
        <f t="shared" si="26"/>
        <v>-944577</v>
      </c>
      <c r="L62" s="109"/>
      <c r="N62" s="93" t="s">
        <v>279</v>
      </c>
      <c r="O62" s="89"/>
      <c r="P62" s="90"/>
      <c r="Q62" s="94"/>
    </row>
    <row r="63" spans="2:17" x14ac:dyDescent="0.3">
      <c r="B63" s="115"/>
      <c r="C63" s="95" t="s">
        <v>280</v>
      </c>
      <c r="D63" s="96"/>
      <c r="E63" s="97">
        <f>SUM(E64)</f>
        <v>944577</v>
      </c>
      <c r="F63" s="97">
        <f t="shared" ref="F63:K63" si="27">SUM(F64)</f>
        <v>0</v>
      </c>
      <c r="G63" s="97">
        <f t="shared" si="27"/>
        <v>0</v>
      </c>
      <c r="H63" s="97">
        <f t="shared" si="27"/>
        <v>0</v>
      </c>
      <c r="I63" s="97">
        <f t="shared" si="27"/>
        <v>944577</v>
      </c>
      <c r="J63" s="97">
        <f t="shared" si="27"/>
        <v>0</v>
      </c>
      <c r="K63" s="97">
        <f t="shared" si="27"/>
        <v>-944577</v>
      </c>
      <c r="L63" s="107"/>
      <c r="N63" s="116"/>
      <c r="O63" s="95" t="s">
        <v>280</v>
      </c>
      <c r="P63" s="96"/>
      <c r="Q63" s="24"/>
    </row>
    <row r="64" spans="2:17" ht="27" x14ac:dyDescent="0.3">
      <c r="B64" s="115"/>
      <c r="C64" s="43"/>
      <c r="D64" s="100" t="s">
        <v>280</v>
      </c>
      <c r="E64" s="101">
        <v>944577</v>
      </c>
      <c r="F64" s="101"/>
      <c r="G64" s="101"/>
      <c r="H64" s="101"/>
      <c r="I64" s="102">
        <f t="shared" ref="I64" si="28">+E64+F64+G64+H64</f>
        <v>944577</v>
      </c>
      <c r="J64" s="126">
        <v>0</v>
      </c>
      <c r="K64" s="117">
        <f t="shared" ref="K64" si="29">+J64-I64</f>
        <v>-944577</v>
      </c>
      <c r="L64" s="108"/>
      <c r="N64" s="116"/>
      <c r="O64" s="43"/>
      <c r="P64" s="100" t="s">
        <v>280</v>
      </c>
      <c r="Q64" s="105" t="s">
        <v>281</v>
      </c>
    </row>
    <row r="65" spans="2:17" x14ac:dyDescent="0.3">
      <c r="B65" s="30"/>
      <c r="C65" s="95" t="s">
        <v>282</v>
      </c>
      <c r="D65" s="96"/>
      <c r="E65" s="97">
        <f>SUM(E66)</f>
        <v>0</v>
      </c>
      <c r="F65" s="97">
        <f t="shared" ref="F65:K65" si="30">SUM(F66)</f>
        <v>0</v>
      </c>
      <c r="G65" s="97">
        <f t="shared" si="30"/>
        <v>0</v>
      </c>
      <c r="H65" s="97">
        <f t="shared" si="30"/>
        <v>0</v>
      </c>
      <c r="I65" s="97">
        <f t="shared" si="30"/>
        <v>0</v>
      </c>
      <c r="J65" s="97">
        <f t="shared" si="30"/>
        <v>0</v>
      </c>
      <c r="K65" s="97">
        <f t="shared" si="30"/>
        <v>0</v>
      </c>
      <c r="L65" s="107"/>
      <c r="N65" s="118"/>
      <c r="O65" s="95" t="s">
        <v>283</v>
      </c>
      <c r="P65" s="96"/>
      <c r="Q65" s="24"/>
    </row>
    <row r="66" spans="2:17" ht="54" x14ac:dyDescent="0.3">
      <c r="B66" s="30"/>
      <c r="C66" s="43"/>
      <c r="D66" s="100" t="s">
        <v>282</v>
      </c>
      <c r="E66" s="101"/>
      <c r="F66" s="101"/>
      <c r="G66" s="101"/>
      <c r="H66" s="101"/>
      <c r="I66" s="102">
        <f t="shared" si="3"/>
        <v>0</v>
      </c>
      <c r="J66" s="101"/>
      <c r="K66" s="102">
        <f t="shared" si="4"/>
        <v>0</v>
      </c>
      <c r="L66" s="108"/>
      <c r="N66" s="99"/>
      <c r="O66" s="43"/>
      <c r="P66" s="100" t="s">
        <v>283</v>
      </c>
      <c r="Q66" s="105" t="s">
        <v>284</v>
      </c>
    </row>
    <row r="67" spans="2:17" x14ac:dyDescent="0.3">
      <c r="B67" s="30"/>
      <c r="C67" s="95" t="s">
        <v>285</v>
      </c>
      <c r="D67" s="96"/>
      <c r="E67" s="97">
        <f>SUM(E68)</f>
        <v>0</v>
      </c>
      <c r="F67" s="97">
        <f t="shared" ref="F67:K67" si="31">SUM(F68)</f>
        <v>0</v>
      </c>
      <c r="G67" s="97">
        <f t="shared" si="31"/>
        <v>0</v>
      </c>
      <c r="H67" s="97">
        <f t="shared" si="31"/>
        <v>0</v>
      </c>
      <c r="I67" s="97">
        <f t="shared" si="31"/>
        <v>0</v>
      </c>
      <c r="J67" s="97">
        <f t="shared" si="31"/>
        <v>0</v>
      </c>
      <c r="K67" s="97">
        <f t="shared" si="31"/>
        <v>0</v>
      </c>
      <c r="L67" s="107"/>
      <c r="N67" s="99"/>
      <c r="O67" s="95" t="s">
        <v>286</v>
      </c>
      <c r="P67" s="96"/>
      <c r="Q67" s="24"/>
    </row>
    <row r="68" spans="2:17" x14ac:dyDescent="0.3">
      <c r="B68" s="30"/>
      <c r="C68" s="43"/>
      <c r="D68" s="100" t="s">
        <v>285</v>
      </c>
      <c r="E68" s="101"/>
      <c r="F68" s="101"/>
      <c r="G68" s="101"/>
      <c r="H68" s="101"/>
      <c r="I68" s="102">
        <f t="shared" si="3"/>
        <v>0</v>
      </c>
      <c r="J68" s="101"/>
      <c r="K68" s="102">
        <f t="shared" si="4"/>
        <v>0</v>
      </c>
      <c r="L68" s="108"/>
      <c r="N68" s="99"/>
      <c r="O68" s="43"/>
      <c r="P68" s="100" t="s">
        <v>286</v>
      </c>
      <c r="Q68" s="105" t="s">
        <v>287</v>
      </c>
    </row>
    <row r="69" spans="2:17" x14ac:dyDescent="0.3">
      <c r="B69" s="30"/>
      <c r="C69" s="95" t="s">
        <v>288</v>
      </c>
      <c r="D69" s="96"/>
      <c r="E69" s="97">
        <f>SUM(E70)</f>
        <v>0</v>
      </c>
      <c r="F69" s="97">
        <f t="shared" ref="F69:K69" si="32">SUM(F70)</f>
        <v>0</v>
      </c>
      <c r="G69" s="97">
        <f t="shared" si="32"/>
        <v>0</v>
      </c>
      <c r="H69" s="97">
        <f t="shared" si="32"/>
        <v>0</v>
      </c>
      <c r="I69" s="97">
        <f t="shared" si="32"/>
        <v>0</v>
      </c>
      <c r="J69" s="97">
        <f t="shared" si="32"/>
        <v>0</v>
      </c>
      <c r="K69" s="97">
        <f t="shared" si="32"/>
        <v>0</v>
      </c>
      <c r="L69" s="107"/>
      <c r="N69" s="99"/>
      <c r="O69" s="95" t="s">
        <v>289</v>
      </c>
      <c r="P69" s="96"/>
      <c r="Q69" s="24"/>
    </row>
    <row r="70" spans="2:17" x14ac:dyDescent="0.3">
      <c r="B70" s="30"/>
      <c r="C70" s="43"/>
      <c r="D70" s="100" t="s">
        <v>290</v>
      </c>
      <c r="E70" s="101"/>
      <c r="F70" s="101"/>
      <c r="G70" s="101"/>
      <c r="H70" s="101"/>
      <c r="I70" s="102">
        <f t="shared" si="3"/>
        <v>0</v>
      </c>
      <c r="J70" s="101"/>
      <c r="K70" s="102">
        <f t="shared" si="4"/>
        <v>0</v>
      </c>
      <c r="L70" s="108"/>
      <c r="N70" s="99"/>
      <c r="O70" s="43"/>
      <c r="P70" s="100" t="s">
        <v>289</v>
      </c>
      <c r="Q70" s="110" t="s">
        <v>291</v>
      </c>
    </row>
    <row r="71" spans="2:17" x14ac:dyDescent="0.3">
      <c r="B71" s="30"/>
      <c r="C71" s="95" t="s">
        <v>292</v>
      </c>
      <c r="D71" s="96"/>
      <c r="E71" s="97">
        <f>SUM(E72)</f>
        <v>0</v>
      </c>
      <c r="F71" s="97">
        <f t="shared" ref="F71:K71" si="33">SUM(F72)</f>
        <v>0</v>
      </c>
      <c r="G71" s="97">
        <f t="shared" si="33"/>
        <v>0</v>
      </c>
      <c r="H71" s="97">
        <f t="shared" si="33"/>
        <v>0</v>
      </c>
      <c r="I71" s="97">
        <f t="shared" si="33"/>
        <v>0</v>
      </c>
      <c r="J71" s="97">
        <f t="shared" si="33"/>
        <v>0</v>
      </c>
      <c r="K71" s="97">
        <f t="shared" si="33"/>
        <v>0</v>
      </c>
      <c r="L71" s="107"/>
      <c r="N71" s="99"/>
      <c r="O71" s="95" t="s">
        <v>293</v>
      </c>
      <c r="P71" s="96"/>
      <c r="Q71" s="24"/>
    </row>
    <row r="72" spans="2:17" x14ac:dyDescent="0.3">
      <c r="B72" s="30"/>
      <c r="C72" s="43"/>
      <c r="D72" s="100" t="s">
        <v>292</v>
      </c>
      <c r="E72" s="101"/>
      <c r="F72" s="101"/>
      <c r="G72" s="101"/>
      <c r="H72" s="101"/>
      <c r="I72" s="102">
        <f t="shared" si="3"/>
        <v>0</v>
      </c>
      <c r="J72" s="101"/>
      <c r="K72" s="102">
        <f t="shared" si="4"/>
        <v>0</v>
      </c>
      <c r="L72" s="108"/>
      <c r="N72" s="99"/>
      <c r="O72" s="43"/>
      <c r="P72" s="100" t="s">
        <v>293</v>
      </c>
      <c r="Q72" s="110" t="s">
        <v>294</v>
      </c>
    </row>
    <row r="73" spans="2:17" x14ac:dyDescent="0.3">
      <c r="B73" s="88" t="s">
        <v>295</v>
      </c>
      <c r="C73" s="89"/>
      <c r="D73" s="90"/>
      <c r="E73" s="91">
        <f>SUM(E74)</f>
        <v>0</v>
      </c>
      <c r="F73" s="91">
        <f t="shared" ref="F73:K73" si="34">SUM(F74)</f>
        <v>0</v>
      </c>
      <c r="G73" s="91">
        <f t="shared" si="34"/>
        <v>0</v>
      </c>
      <c r="H73" s="91">
        <f t="shared" si="34"/>
        <v>0</v>
      </c>
      <c r="I73" s="91">
        <f t="shared" si="34"/>
        <v>0</v>
      </c>
      <c r="J73" s="91">
        <f t="shared" si="34"/>
        <v>1843632</v>
      </c>
      <c r="K73" s="91">
        <f t="shared" si="34"/>
        <v>1843632</v>
      </c>
      <c r="L73" s="109"/>
      <c r="N73" s="93" t="s">
        <v>296</v>
      </c>
      <c r="O73" s="89"/>
      <c r="P73" s="90"/>
      <c r="Q73" s="94"/>
    </row>
    <row r="74" spans="2:17" x14ac:dyDescent="0.3">
      <c r="B74" s="30"/>
      <c r="C74" s="95" t="s">
        <v>297</v>
      </c>
      <c r="D74" s="96"/>
      <c r="E74" s="97">
        <f>SUM(E75:E76)</f>
        <v>0</v>
      </c>
      <c r="F74" s="97">
        <f t="shared" ref="F74:K74" si="35">SUM(F75:F76)</f>
        <v>0</v>
      </c>
      <c r="G74" s="97">
        <f t="shared" si="35"/>
        <v>0</v>
      </c>
      <c r="H74" s="97">
        <f t="shared" si="35"/>
        <v>0</v>
      </c>
      <c r="I74" s="97">
        <f t="shared" si="35"/>
        <v>0</v>
      </c>
      <c r="J74" s="97">
        <f t="shared" si="35"/>
        <v>1843632</v>
      </c>
      <c r="K74" s="97">
        <f t="shared" si="35"/>
        <v>1843632</v>
      </c>
      <c r="L74" s="107"/>
      <c r="N74" s="99"/>
      <c r="O74" s="95" t="s">
        <v>296</v>
      </c>
      <c r="P74" s="96"/>
      <c r="Q74" s="24"/>
    </row>
    <row r="75" spans="2:17" ht="40.5" x14ac:dyDescent="0.3">
      <c r="B75" s="30"/>
      <c r="C75" s="43"/>
      <c r="D75" s="113" t="s">
        <v>298</v>
      </c>
      <c r="E75" s="103"/>
      <c r="F75" s="103"/>
      <c r="G75" s="103"/>
      <c r="H75" s="103"/>
      <c r="I75" s="102">
        <f t="shared" si="3"/>
        <v>0</v>
      </c>
      <c r="J75" s="101"/>
      <c r="K75" s="102">
        <f t="shared" si="4"/>
        <v>0</v>
      </c>
      <c r="L75" s="108"/>
      <c r="N75" s="99"/>
      <c r="O75" s="43"/>
      <c r="P75" s="113" t="s">
        <v>299</v>
      </c>
      <c r="Q75" s="105" t="s">
        <v>300</v>
      </c>
    </row>
    <row r="76" spans="2:17" ht="78" customHeight="1" thickBot="1" x14ac:dyDescent="0.35">
      <c r="B76" s="30"/>
      <c r="C76" s="43"/>
      <c r="D76" s="119" t="s">
        <v>301</v>
      </c>
      <c r="E76" s="103"/>
      <c r="F76" s="103"/>
      <c r="G76" s="103"/>
      <c r="H76" s="103"/>
      <c r="I76" s="102">
        <f t="shared" si="3"/>
        <v>0</v>
      </c>
      <c r="J76" s="101">
        <v>1843632</v>
      </c>
      <c r="K76" s="102">
        <f t="shared" si="4"/>
        <v>1843632</v>
      </c>
      <c r="L76" s="127" t="s">
        <v>302</v>
      </c>
      <c r="N76" s="120"/>
      <c r="O76" s="121"/>
      <c r="P76" s="122" t="s">
        <v>303</v>
      </c>
      <c r="Q76" s="123" t="s">
        <v>304</v>
      </c>
    </row>
    <row r="77" spans="2:17" ht="17.25" customHeight="1" thickBot="1" x14ac:dyDescent="0.35">
      <c r="B77" s="147" t="s">
        <v>305</v>
      </c>
      <c r="C77" s="148"/>
      <c r="D77" s="148"/>
      <c r="E77" s="124">
        <f>SUM(E8,E15,E46,E39,E56,E62,E73,E50,E34)</f>
        <v>12174622</v>
      </c>
      <c r="F77" s="91">
        <f t="shared" ref="F77:K77" si="36">SUM(F8,F15,F46,F39,F56,F62,F73,F50,F34)</f>
        <v>0</v>
      </c>
      <c r="G77" s="91">
        <f t="shared" si="36"/>
        <v>0</v>
      </c>
      <c r="H77" s="91">
        <f t="shared" si="36"/>
        <v>0</v>
      </c>
      <c r="I77" s="91">
        <f t="shared" si="36"/>
        <v>12174622</v>
      </c>
      <c r="J77" s="91">
        <f t="shared" si="36"/>
        <v>12235985.110000001</v>
      </c>
      <c r="K77" s="91">
        <f t="shared" si="36"/>
        <v>61363.110000000335</v>
      </c>
      <c r="L77" s="92"/>
    </row>
    <row r="78" spans="2:17" ht="9" customHeight="1" thickTop="1" x14ac:dyDescent="0.3"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</row>
    <row r="79" spans="2:17" ht="17.25" hidden="1" thickBot="1" x14ac:dyDescent="0.35"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</row>
    <row r="80" spans="2:17" ht="17.25" hidden="1" customHeight="1" thickTop="1" x14ac:dyDescent="0.3">
      <c r="B80" s="132" t="s">
        <v>118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</row>
    <row r="81" spans="2:10" ht="159.75" hidden="1" customHeight="1" x14ac:dyDescent="0.3">
      <c r="B81" s="133" t="s">
        <v>306</v>
      </c>
      <c r="C81" s="133"/>
      <c r="D81" s="133"/>
      <c r="E81" s="133"/>
      <c r="F81" s="133"/>
      <c r="G81" s="133"/>
      <c r="H81" s="133"/>
      <c r="I81" s="133"/>
      <c r="J81" s="133"/>
    </row>
  </sheetData>
  <sheetProtection password="C4FC" sheet="1" formatCells="0" formatColumns="0" formatRows="0" insertColumns="0" insertRows="0" deleteColumns="0" deleteRows="0"/>
  <autoFilter ref="B7:L77"/>
  <mergeCells count="11">
    <mergeCell ref="B77:D77"/>
    <mergeCell ref="B2:L2"/>
    <mergeCell ref="B3:L3"/>
    <mergeCell ref="N3:Q3"/>
    <mergeCell ref="B4:L4"/>
    <mergeCell ref="B6:D6"/>
    <mergeCell ref="E6:E7"/>
    <mergeCell ref="F6:H6"/>
    <mergeCell ref="J6:J7"/>
    <mergeCell ref="L6:L7"/>
    <mergeCell ref="Q6:Q7"/>
  </mergeCells>
  <phoneticPr fontId="3" type="noConversion"/>
  <pageMargins left="0.25" right="0.25" top="0.75" bottom="0.75" header="0.3" footer="0.3"/>
  <pageSetup paperSize="9" scale="19" orientation="landscape" horizontalDpi="4294967294" verticalDpi="4294967294" r:id="rId1"/>
  <rowBreaks count="1" manualBreakCount="1">
    <brk id="42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(학교회계)세입결산명세서</vt:lpstr>
      <vt:lpstr>(학교회계)세출결산명세서</vt:lpstr>
      <vt:lpstr>'(학교회계)세입결산명세서'!Print_Area</vt:lpstr>
      <vt:lpstr>'(학교회계)세출결산명세서'!Print_Area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skisndt10</dc:creator>
  <cp:lastModifiedBy>skisndt10</cp:lastModifiedBy>
  <dcterms:created xsi:type="dcterms:W3CDTF">2020-05-22T06:41:55Z</dcterms:created>
  <dcterms:modified xsi:type="dcterms:W3CDTF">2020-06-09T06:18:54Z</dcterms:modified>
</cp:coreProperties>
</file>